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675" yWindow="-120" windowWidth="10305" windowHeight="8040" tabRatio="630" activeTab="2"/>
  </bookViews>
  <sheets>
    <sheet name="表紙" sheetId="22" r:id="rId1"/>
    <sheet name="市・郡" sheetId="9" r:id="rId2"/>
    <sheet name="市内河" sheetId="4" r:id="rId3"/>
    <sheet name="市内朝・読・毎" sheetId="5" r:id="rId4"/>
    <sheet name="市内日・産" sheetId="19" r:id="rId5"/>
    <sheet name="近郊" sheetId="6" r:id="rId6"/>
    <sheet name="仙南" sheetId="7" r:id="rId7"/>
    <sheet name="大崎" sheetId="8" r:id="rId8"/>
    <sheet name="石巻" sheetId="3" r:id="rId9"/>
    <sheet name="栗原" sheetId="2" r:id="rId10"/>
    <sheet name="気仙沼" sheetId="1" r:id="rId11"/>
    <sheet name="市内近郊夕刊" sheetId="14" r:id="rId12"/>
    <sheet name="河北PP部数" sheetId="21" r:id="rId13"/>
  </sheets>
  <definedNames>
    <definedName name="_xlnm.Print_Area" localSheetId="12">河北PP部数!$A$1:$Z$38</definedName>
    <definedName name="_xlnm.Print_Area" localSheetId="10">気仙沼!$A$1:$AB$36</definedName>
    <definedName name="_xlnm.Print_Area" localSheetId="5">近郊!$A$1:$AB$33</definedName>
    <definedName name="_xlnm.Print_Area" localSheetId="9">栗原!$A$1:$AB$29</definedName>
    <definedName name="_xlnm.Print_Area" localSheetId="1">市・郡!$A$1:$R$42</definedName>
    <definedName name="_xlnm.Print_Area" localSheetId="2">市内河!$A$1:$Z$37</definedName>
    <definedName name="_xlnm.Print_Area" localSheetId="11">市内近郊夕刊!$A$1:$Z$41</definedName>
    <definedName name="_xlnm.Print_Area" localSheetId="3">市内朝・読・毎!$A$1:$Z$35</definedName>
    <definedName name="_xlnm.Print_Area" localSheetId="4">市内日・産!$A$1:$Z$36</definedName>
    <definedName name="_xlnm.Print_Area" localSheetId="8">石巻!$A$1:$AB$38</definedName>
    <definedName name="_xlnm.Print_Area" localSheetId="7">大崎!$A$1:$AB$32</definedName>
  </definedNames>
  <calcPr calcId="145621"/>
</workbook>
</file>

<file path=xl/calcChain.xml><?xml version="1.0" encoding="utf-8"?>
<calcChain xmlns="http://schemas.openxmlformats.org/spreadsheetml/2006/main">
  <c r="F28" i="9" l="1"/>
  <c r="V20" i="4" l="1"/>
  <c r="X33" i="21" l="1"/>
  <c r="W33" i="21" l="1"/>
  <c r="T33" i="21" l="1"/>
  <c r="V33" i="21"/>
  <c r="N30" i="19" l="1"/>
  <c r="F30" i="19" l="1"/>
  <c r="M5" i="9" s="1"/>
  <c r="D30" i="19"/>
  <c r="L5" i="9" s="1"/>
  <c r="E29" i="9" l="1"/>
  <c r="D29" i="9"/>
  <c r="E22" i="9"/>
  <c r="D22" i="9"/>
  <c r="E14" i="9"/>
  <c r="D14" i="9"/>
  <c r="E8" i="9"/>
  <c r="C8" i="9" s="1"/>
  <c r="D8" i="9"/>
  <c r="B8" i="9" s="1"/>
  <c r="M4" i="7" l="1"/>
  <c r="U4" i="5"/>
  <c r="E15" i="9"/>
  <c r="V28" i="14" l="1"/>
  <c r="T28" i="14"/>
  <c r="A2" i="21"/>
  <c r="A3" i="21"/>
  <c r="W16" i="21"/>
  <c r="W17" i="21"/>
  <c r="W18" i="21"/>
  <c r="W19" i="21"/>
  <c r="W20" i="21"/>
  <c r="T21" i="21"/>
  <c r="T34" i="21" s="1"/>
  <c r="V21" i="21"/>
  <c r="V34" i="21" s="1"/>
  <c r="S3" i="21" s="1"/>
  <c r="X21" i="21"/>
  <c r="X34" i="21" s="1"/>
  <c r="S4" i="21" s="1"/>
  <c r="A2" i="14"/>
  <c r="A3" i="14"/>
  <c r="T21" i="14"/>
  <c r="V21" i="14"/>
  <c r="L35" i="14"/>
  <c r="N35" i="14"/>
  <c r="A1" i="1"/>
  <c r="D1" i="1"/>
  <c r="N1" i="1"/>
  <c r="A2" i="1"/>
  <c r="C2" i="1"/>
  <c r="H2" i="1"/>
  <c r="L2" i="1"/>
  <c r="P2" i="1"/>
  <c r="V2" i="1"/>
  <c r="X2" i="1"/>
  <c r="D4" i="1"/>
  <c r="M4" i="1"/>
  <c r="V4" i="1"/>
  <c r="D5" i="1"/>
  <c r="H5" i="1"/>
  <c r="M5" i="1"/>
  <c r="E27" i="1"/>
  <c r="F27" i="1"/>
  <c r="I27" i="1"/>
  <c r="J27" i="1"/>
  <c r="M27" i="1"/>
  <c r="N27" i="1"/>
  <c r="U27" i="1"/>
  <c r="V27" i="1"/>
  <c r="Y27" i="1"/>
  <c r="Z27" i="1"/>
  <c r="A1" i="2"/>
  <c r="D1" i="2"/>
  <c r="N1" i="2"/>
  <c r="A2" i="2"/>
  <c r="C2" i="2"/>
  <c r="H2" i="2"/>
  <c r="L2" i="2"/>
  <c r="P2" i="2"/>
  <c r="V2" i="2"/>
  <c r="X2" i="2"/>
  <c r="D4" i="2"/>
  <c r="M4" i="2"/>
  <c r="V4" i="2"/>
  <c r="D5" i="2"/>
  <c r="H5" i="2"/>
  <c r="M5" i="2"/>
  <c r="E16" i="2"/>
  <c r="D16" i="9" s="1"/>
  <c r="F16" i="2"/>
  <c r="E16" i="9" s="1"/>
  <c r="I16" i="2"/>
  <c r="F16" i="9" s="1"/>
  <c r="J16" i="2"/>
  <c r="G16" i="9" s="1"/>
  <c r="M16" i="2"/>
  <c r="H16" i="9" s="1"/>
  <c r="N16" i="2"/>
  <c r="U16" i="2"/>
  <c r="L16" i="9" s="1"/>
  <c r="V16" i="2"/>
  <c r="M16" i="9" s="1"/>
  <c r="A1" i="3"/>
  <c r="E1" i="3"/>
  <c r="N1" i="3"/>
  <c r="A2" i="3"/>
  <c r="C2" i="3"/>
  <c r="H2" i="3"/>
  <c r="L2" i="3"/>
  <c r="P2" i="3"/>
  <c r="V2" i="3"/>
  <c r="X2" i="3"/>
  <c r="D4" i="3"/>
  <c r="M4" i="3"/>
  <c r="V4" i="3"/>
  <c r="D5" i="3"/>
  <c r="H5" i="3"/>
  <c r="M5" i="3"/>
  <c r="E31" i="3"/>
  <c r="F31" i="3"/>
  <c r="I31" i="3"/>
  <c r="J31" i="3"/>
  <c r="M31" i="3"/>
  <c r="N31" i="3"/>
  <c r="Q31" i="3"/>
  <c r="R31" i="3"/>
  <c r="U31" i="3"/>
  <c r="V31" i="3"/>
  <c r="Y31" i="3"/>
  <c r="Z31" i="3"/>
  <c r="A1" i="8"/>
  <c r="D1" i="8"/>
  <c r="N1" i="8"/>
  <c r="A2" i="8"/>
  <c r="C2" i="8"/>
  <c r="H2" i="8"/>
  <c r="L2" i="8"/>
  <c r="P2" i="8"/>
  <c r="V2" i="8"/>
  <c r="X2" i="8"/>
  <c r="D4" i="8"/>
  <c r="M4" i="8"/>
  <c r="V4" i="8"/>
  <c r="D5" i="8"/>
  <c r="H5" i="8"/>
  <c r="M5" i="8"/>
  <c r="E24" i="8"/>
  <c r="F24" i="8"/>
  <c r="I24" i="8"/>
  <c r="J24" i="8"/>
  <c r="M24" i="8"/>
  <c r="N24" i="8"/>
  <c r="Q24" i="8"/>
  <c r="R24" i="8"/>
  <c r="U24" i="8"/>
  <c r="V24" i="8"/>
  <c r="Y24" i="8"/>
  <c r="Z24" i="8"/>
  <c r="A1" i="7"/>
  <c r="D1" i="7"/>
  <c r="N1" i="7"/>
  <c r="A2" i="7"/>
  <c r="C2" i="7"/>
  <c r="H2" i="7"/>
  <c r="L2" i="7"/>
  <c r="P2" i="7"/>
  <c r="V2" i="7"/>
  <c r="X2" i="7"/>
  <c r="D4" i="7"/>
  <c r="V4" i="7"/>
  <c r="D5" i="7"/>
  <c r="H5" i="7"/>
  <c r="M5" i="7"/>
  <c r="E23" i="7"/>
  <c r="F23" i="7"/>
  <c r="I23" i="7"/>
  <c r="J23" i="7"/>
  <c r="M23" i="7"/>
  <c r="N23" i="7"/>
  <c r="A1" i="6"/>
  <c r="D1" i="6"/>
  <c r="N1" i="6"/>
  <c r="A2" i="6"/>
  <c r="C2" i="6"/>
  <c r="H2" i="6"/>
  <c r="L2" i="6"/>
  <c r="P2" i="6"/>
  <c r="V2" i="6"/>
  <c r="X2" i="6"/>
  <c r="D4" i="6"/>
  <c r="M4" i="6"/>
  <c r="V4" i="6"/>
  <c r="D5" i="6"/>
  <c r="H5" i="6"/>
  <c r="M5" i="6"/>
  <c r="E26" i="6"/>
  <c r="F26" i="6"/>
  <c r="I26" i="6"/>
  <c r="J26" i="6"/>
  <c r="M26" i="6"/>
  <c r="N26" i="6"/>
  <c r="Q26" i="6"/>
  <c r="R26" i="6"/>
  <c r="U26" i="6"/>
  <c r="V26" i="6"/>
  <c r="Y26" i="6"/>
  <c r="Z26" i="6"/>
  <c r="A1" i="19"/>
  <c r="D1" i="19"/>
  <c r="N1" i="19"/>
  <c r="A2" i="19"/>
  <c r="C2" i="19"/>
  <c r="G2" i="19"/>
  <c r="L2" i="19"/>
  <c r="O2" i="19"/>
  <c r="U2" i="19"/>
  <c r="W2" i="19"/>
  <c r="D4" i="19"/>
  <c r="N4" i="19"/>
  <c r="U4" i="19"/>
  <c r="D5" i="19"/>
  <c r="H5" i="19"/>
  <c r="N5" i="19"/>
  <c r="L30" i="19"/>
  <c r="N5" i="9" s="1"/>
  <c r="R3" i="19"/>
  <c r="A1" i="5"/>
  <c r="D1" i="5"/>
  <c r="N1" i="5"/>
  <c r="C2" i="5"/>
  <c r="G2" i="5"/>
  <c r="L2" i="5"/>
  <c r="O2" i="5"/>
  <c r="U2" i="5"/>
  <c r="W2" i="5"/>
  <c r="D4" i="5"/>
  <c r="N4" i="5"/>
  <c r="D5" i="5"/>
  <c r="H5" i="5"/>
  <c r="N5" i="5"/>
  <c r="D30" i="5"/>
  <c r="F5" i="9" s="1"/>
  <c r="F30" i="5"/>
  <c r="G5" i="9" s="1"/>
  <c r="L30" i="5"/>
  <c r="H5" i="9" s="1"/>
  <c r="N30" i="5"/>
  <c r="I5" i="9" s="1"/>
  <c r="T30" i="5"/>
  <c r="J5" i="9" s="1"/>
  <c r="V30" i="5"/>
  <c r="K5" i="9" s="1"/>
  <c r="W16" i="4"/>
  <c r="W17" i="4"/>
  <c r="W18" i="4"/>
  <c r="W19" i="4"/>
  <c r="T20" i="4"/>
  <c r="T30" i="4"/>
  <c r="V30" i="4"/>
  <c r="C1" i="9"/>
  <c r="J1" i="9"/>
  <c r="B2" i="9"/>
  <c r="F2" i="9"/>
  <c r="I2" i="9"/>
  <c r="L2" i="9"/>
  <c r="P2" i="9"/>
  <c r="D6" i="9"/>
  <c r="E6" i="9"/>
  <c r="F6" i="9"/>
  <c r="G6" i="9"/>
  <c r="H6" i="9"/>
  <c r="I6" i="9"/>
  <c r="J6" i="9"/>
  <c r="K6" i="9"/>
  <c r="N6" i="9"/>
  <c r="O6" i="9"/>
  <c r="D7" i="9"/>
  <c r="E7" i="9"/>
  <c r="F7" i="9"/>
  <c r="G7" i="9"/>
  <c r="H7" i="9"/>
  <c r="I7" i="9"/>
  <c r="J7" i="9"/>
  <c r="K7" i="9"/>
  <c r="L7" i="9"/>
  <c r="M7" i="9"/>
  <c r="D9" i="9"/>
  <c r="E9" i="9"/>
  <c r="F9" i="9"/>
  <c r="G9" i="9"/>
  <c r="H9" i="9"/>
  <c r="I9" i="9"/>
  <c r="L9" i="9"/>
  <c r="M9" i="9"/>
  <c r="D10" i="9"/>
  <c r="E10" i="9"/>
  <c r="F10" i="9"/>
  <c r="G10" i="9"/>
  <c r="H10" i="9"/>
  <c r="I10" i="9"/>
  <c r="L10" i="9"/>
  <c r="M10" i="9"/>
  <c r="D11" i="9"/>
  <c r="E11" i="9"/>
  <c r="F11" i="9"/>
  <c r="G11" i="9"/>
  <c r="H11" i="9"/>
  <c r="I11" i="9"/>
  <c r="D12" i="9"/>
  <c r="E12" i="9"/>
  <c r="F12" i="9"/>
  <c r="G12" i="9"/>
  <c r="H12" i="9"/>
  <c r="I12" i="9"/>
  <c r="D13" i="9"/>
  <c r="E13" i="9"/>
  <c r="F13" i="9"/>
  <c r="G13" i="9"/>
  <c r="H13" i="9"/>
  <c r="I13" i="9"/>
  <c r="L13" i="9"/>
  <c r="M13" i="9"/>
  <c r="Q13" i="9"/>
  <c r="R13" i="9"/>
  <c r="F14" i="9"/>
  <c r="G14" i="9"/>
  <c r="H14" i="9"/>
  <c r="I14" i="9"/>
  <c r="L14" i="9"/>
  <c r="M14" i="9"/>
  <c r="N14" i="9"/>
  <c r="O14" i="9"/>
  <c r="Q14" i="9"/>
  <c r="R14" i="9"/>
  <c r="D15" i="9"/>
  <c r="C15" i="9"/>
  <c r="F15" i="9"/>
  <c r="D17" i="9"/>
  <c r="E17" i="9"/>
  <c r="F17" i="9"/>
  <c r="G17" i="9"/>
  <c r="H17" i="9"/>
  <c r="I17" i="9"/>
  <c r="L17" i="9"/>
  <c r="M17" i="9"/>
  <c r="Q17" i="9"/>
  <c r="R17" i="9"/>
  <c r="D18" i="9"/>
  <c r="E18" i="9"/>
  <c r="G18" i="9"/>
  <c r="H18" i="9"/>
  <c r="I18" i="9"/>
  <c r="D21" i="9"/>
  <c r="E21" i="9"/>
  <c r="F21" i="9"/>
  <c r="G21" i="9"/>
  <c r="H21" i="9"/>
  <c r="I21" i="9"/>
  <c r="B22" i="9"/>
  <c r="C22" i="9"/>
  <c r="D24" i="9"/>
  <c r="E24" i="9"/>
  <c r="F24" i="9"/>
  <c r="G24" i="9"/>
  <c r="H24" i="9"/>
  <c r="I24" i="9"/>
  <c r="D25" i="9"/>
  <c r="B25" i="9" s="1"/>
  <c r="E25" i="9"/>
  <c r="C25" i="9" s="1"/>
  <c r="D26" i="9"/>
  <c r="E26" i="9"/>
  <c r="F26" i="9"/>
  <c r="G26" i="9"/>
  <c r="H26" i="9"/>
  <c r="I26" i="9"/>
  <c r="D27" i="9"/>
  <c r="E27" i="9"/>
  <c r="F27" i="9"/>
  <c r="G27" i="9"/>
  <c r="H27" i="9"/>
  <c r="I27" i="9"/>
  <c r="L27" i="9"/>
  <c r="L31" i="9" s="1"/>
  <c r="M27" i="9"/>
  <c r="M31" i="9" s="1"/>
  <c r="D28" i="9"/>
  <c r="E28" i="9"/>
  <c r="G28" i="9"/>
  <c r="H28" i="9"/>
  <c r="I28" i="9"/>
  <c r="H29" i="9"/>
  <c r="B29" i="9" s="1"/>
  <c r="I29" i="9"/>
  <c r="C29" i="9" s="1"/>
  <c r="D30" i="9"/>
  <c r="B30" i="9" s="1"/>
  <c r="E30" i="9"/>
  <c r="C30" i="9" s="1"/>
  <c r="J31" i="9"/>
  <c r="K31" i="9"/>
  <c r="B18" i="9" l="1"/>
  <c r="Q19" i="9"/>
  <c r="Q33" i="9" s="1"/>
  <c r="S3" i="6"/>
  <c r="V35" i="14"/>
  <c r="R4" i="14" s="1"/>
  <c r="R2" i="14" s="1"/>
  <c r="W21" i="21"/>
  <c r="W34" i="21" s="1"/>
  <c r="B12" i="9"/>
  <c r="B28" i="9"/>
  <c r="B7" i="9"/>
  <c r="N19" i="9"/>
  <c r="N33" i="9" s="1"/>
  <c r="B27" i="1"/>
  <c r="R19" i="9"/>
  <c r="R33" i="9" s="1"/>
  <c r="B26" i="6"/>
  <c r="F31" i="9"/>
  <c r="J19" i="9"/>
  <c r="J33" i="9" s="1"/>
  <c r="C28" i="9"/>
  <c r="C27" i="9"/>
  <c r="B21" i="9"/>
  <c r="C18" i="9"/>
  <c r="B15" i="9"/>
  <c r="S3" i="7"/>
  <c r="S3" i="2"/>
  <c r="B27" i="9"/>
  <c r="B9" i="9"/>
  <c r="B17" i="9"/>
  <c r="B10" i="9"/>
  <c r="L19" i="9"/>
  <c r="L33" i="9" s="1"/>
  <c r="H31" i="9"/>
  <c r="B16" i="9"/>
  <c r="C21" i="9"/>
  <c r="C13" i="9"/>
  <c r="B6" i="9"/>
  <c r="B24" i="9"/>
  <c r="C12" i="9"/>
  <c r="T35" i="14"/>
  <c r="D36" i="9" s="1"/>
  <c r="B36" i="9" s="1"/>
  <c r="B16" i="2"/>
  <c r="B31" i="3"/>
  <c r="B14" i="9"/>
  <c r="B24" i="8"/>
  <c r="B13" i="9"/>
  <c r="B26" i="9"/>
  <c r="B23" i="7"/>
  <c r="B11" i="9"/>
  <c r="D31" i="9"/>
  <c r="T31" i="4"/>
  <c r="D5" i="9" s="1"/>
  <c r="D19" i="9" s="1"/>
  <c r="H19" i="9"/>
  <c r="F19" i="9"/>
  <c r="G31" i="9"/>
  <c r="C10" i="9"/>
  <c r="C9" i="9"/>
  <c r="C7" i="9"/>
  <c r="C6" i="9"/>
  <c r="C24" i="9"/>
  <c r="C26" i="9"/>
  <c r="C11" i="9"/>
  <c r="S3" i="8"/>
  <c r="S3" i="3"/>
  <c r="C14" i="9"/>
  <c r="S3" i="1"/>
  <c r="C17" i="9"/>
  <c r="I16" i="9"/>
  <c r="C16" i="9" s="1"/>
  <c r="M19" i="9"/>
  <c r="M33" i="9" s="1"/>
  <c r="E31" i="9"/>
  <c r="I31" i="9"/>
  <c r="K19" i="9"/>
  <c r="K33" i="9" s="1"/>
  <c r="R3" i="5"/>
  <c r="R3" i="4"/>
  <c r="V31" i="4"/>
  <c r="E5" i="9" s="1"/>
  <c r="E19" i="9" s="1"/>
  <c r="O5" i="9"/>
  <c r="O19" i="9" s="1"/>
  <c r="O33" i="9" s="1"/>
  <c r="G19" i="9"/>
  <c r="E36" i="9" l="1"/>
  <c r="C36" i="9" s="1"/>
  <c r="H33" i="9"/>
  <c r="F33" i="9"/>
  <c r="S2" i="21"/>
  <c r="I19" i="9"/>
  <c r="I33" i="9" s="1"/>
  <c r="G33" i="9"/>
  <c r="C31" i="9"/>
  <c r="B31" i="9"/>
  <c r="D33" i="9"/>
  <c r="B5" i="9"/>
  <c r="B19" i="9" s="1"/>
  <c r="E33" i="9"/>
  <c r="R1" i="4"/>
  <c r="S1" i="1" s="1"/>
  <c r="C5" i="9"/>
  <c r="C19" i="9" s="1"/>
  <c r="C33" i="9" l="1"/>
  <c r="M2" i="9" s="1"/>
  <c r="B33" i="9"/>
  <c r="R1" i="19"/>
  <c r="S1" i="2"/>
  <c r="S1" i="6"/>
  <c r="S1" i="3"/>
  <c r="S1" i="7"/>
  <c r="R1" i="5"/>
  <c r="S1" i="8"/>
</calcChain>
</file>

<file path=xl/sharedStrings.xml><?xml version="1.0" encoding="utf-8"?>
<sst xmlns="http://schemas.openxmlformats.org/spreadsheetml/2006/main" count="1690" uniqueCount="712">
  <si>
    <t>広告主名</t>
  </si>
  <si>
    <t>サイズ</t>
  </si>
  <si>
    <t>地 区</t>
  </si>
  <si>
    <t>部数</t>
  </si>
  <si>
    <t>他紙</t>
  </si>
  <si>
    <t>気仙沼市</t>
  </si>
  <si>
    <t>気仙沼南</t>
  </si>
  <si>
    <t>気仙沼</t>
  </si>
  <si>
    <t>本吉郡</t>
  </si>
  <si>
    <t>合</t>
  </si>
  <si>
    <t>石越</t>
  </si>
  <si>
    <t>複</t>
  </si>
  <si>
    <t>新田</t>
  </si>
  <si>
    <t>東郷</t>
  </si>
  <si>
    <t>山成</t>
  </si>
  <si>
    <t>高石</t>
  </si>
  <si>
    <t>上沼三浦</t>
  </si>
  <si>
    <t>上沼大沢</t>
  </si>
  <si>
    <t>東和</t>
  </si>
  <si>
    <t>米谷</t>
  </si>
  <si>
    <t>豊里</t>
  </si>
  <si>
    <t>若柳</t>
  </si>
  <si>
    <t>一迫</t>
  </si>
  <si>
    <t>瀬峰</t>
  </si>
  <si>
    <t>計</t>
    <phoneticPr fontId="3"/>
  </si>
  <si>
    <t>大街道</t>
  </si>
  <si>
    <t>蛇田</t>
  </si>
  <si>
    <t>鹿妻</t>
  </si>
  <si>
    <t>広渕</t>
  </si>
  <si>
    <t>前谷地</t>
  </si>
  <si>
    <t>佳景山</t>
  </si>
  <si>
    <t>鹿又</t>
  </si>
  <si>
    <t>赤井</t>
  </si>
  <si>
    <t>矢本</t>
  </si>
  <si>
    <t>飯野川</t>
  </si>
  <si>
    <t>桃生</t>
  </si>
  <si>
    <t>牡鹿郡</t>
  </si>
  <si>
    <t>女川町</t>
  </si>
  <si>
    <t>鮎川</t>
  </si>
  <si>
    <t>大原</t>
  </si>
  <si>
    <t>古川</t>
  </si>
  <si>
    <t>鹿島台高橋</t>
  </si>
  <si>
    <t>遠田郡</t>
  </si>
  <si>
    <t>田尻</t>
  </si>
  <si>
    <t>小牛田</t>
  </si>
  <si>
    <t>涌谷町</t>
  </si>
  <si>
    <t>涌谷</t>
  </si>
  <si>
    <t>加美郡</t>
  </si>
  <si>
    <t>池月</t>
  </si>
  <si>
    <t>鳴子</t>
  </si>
  <si>
    <t>白石市</t>
  </si>
  <si>
    <t>白石</t>
  </si>
  <si>
    <t>柴田郡</t>
  </si>
  <si>
    <t>大河原町</t>
  </si>
  <si>
    <t>大河原</t>
  </si>
  <si>
    <t>柴田町</t>
  </si>
  <si>
    <t>村田町</t>
  </si>
  <si>
    <t>村田</t>
  </si>
  <si>
    <t>川崎町</t>
  </si>
  <si>
    <t>川崎</t>
  </si>
  <si>
    <t>角田市</t>
  </si>
  <si>
    <t>伊具郡</t>
  </si>
  <si>
    <t>大内</t>
  </si>
  <si>
    <t>亘理郡</t>
  </si>
  <si>
    <t>亘理町</t>
  </si>
  <si>
    <t>山下</t>
  </si>
  <si>
    <t>坂元</t>
  </si>
  <si>
    <t>清水沢</t>
  </si>
  <si>
    <t>新富町</t>
  </si>
  <si>
    <t>塩釜市</t>
  </si>
  <si>
    <t>東塩釜</t>
  </si>
  <si>
    <t>多賀城</t>
  </si>
  <si>
    <t>多賀城市</t>
  </si>
  <si>
    <t>東部</t>
  </si>
  <si>
    <t>西部</t>
  </si>
  <si>
    <t>宮城郡</t>
  </si>
  <si>
    <t>七ヶ浜町</t>
  </si>
  <si>
    <t>松島町</t>
  </si>
  <si>
    <t>利府町</t>
  </si>
  <si>
    <t>利府</t>
  </si>
  <si>
    <t>黒川郡</t>
  </si>
  <si>
    <t>大郷町</t>
  </si>
  <si>
    <t>大郷</t>
  </si>
  <si>
    <t>大衡村</t>
  </si>
  <si>
    <t>吉岡</t>
  </si>
  <si>
    <t>富谷町</t>
  </si>
  <si>
    <t>富谷</t>
  </si>
  <si>
    <t>名取</t>
  </si>
  <si>
    <t>名取市</t>
  </si>
  <si>
    <t>南名取</t>
  </si>
  <si>
    <t>岩沼市</t>
  </si>
  <si>
    <t>仙台市</t>
  </si>
  <si>
    <t>大崎ﾀｲﾑｽ</t>
  </si>
  <si>
    <t>石巻市</t>
  </si>
  <si>
    <t>石巻日日</t>
  </si>
  <si>
    <t>三陸新報</t>
  </si>
  <si>
    <t>市部合計</t>
  </si>
  <si>
    <t>刈田郡</t>
  </si>
  <si>
    <t>郡部合計</t>
  </si>
  <si>
    <t>宮城県合計</t>
  </si>
  <si>
    <t>宮城県</t>
    <rPh sb="0" eb="3">
      <t>ミヤギケン</t>
    </rPh>
    <phoneticPr fontId="3"/>
  </si>
  <si>
    <t>市郡別集計</t>
    <rPh sb="0" eb="1">
      <t>シ</t>
    </rPh>
    <rPh sb="1" eb="2">
      <t>グン</t>
    </rPh>
    <rPh sb="2" eb="3">
      <t>ベツ</t>
    </rPh>
    <rPh sb="3" eb="5">
      <t>シュウケイ</t>
    </rPh>
    <phoneticPr fontId="3"/>
  </si>
  <si>
    <t>合計</t>
    <rPh sb="0" eb="2">
      <t>ゴウケイ</t>
    </rPh>
    <phoneticPr fontId="3"/>
  </si>
  <si>
    <t>頁枚数</t>
    <rPh sb="0" eb="1">
      <t>ページ</t>
    </rPh>
    <rPh sb="1" eb="3">
      <t>マイスウ</t>
    </rPh>
    <phoneticPr fontId="3"/>
  </si>
  <si>
    <t>折込日</t>
    <rPh sb="0" eb="2">
      <t>オリコミ</t>
    </rPh>
    <rPh sb="2" eb="3">
      <t>ヒ</t>
    </rPh>
    <phoneticPr fontId="3"/>
  </si>
  <si>
    <t>塩釜市に含む</t>
    <rPh sb="0" eb="3">
      <t>シオガマシ</t>
    </rPh>
    <rPh sb="4" eb="5">
      <t>フク</t>
    </rPh>
    <phoneticPr fontId="3"/>
  </si>
  <si>
    <t>白石市に含む</t>
    <rPh sb="0" eb="2">
      <t>シロイシ</t>
    </rPh>
    <rPh sb="2" eb="3">
      <t>シ</t>
    </rPh>
    <rPh sb="4" eb="5">
      <t>フク</t>
    </rPh>
    <phoneticPr fontId="3"/>
  </si>
  <si>
    <t>石巻</t>
    <rPh sb="0" eb="2">
      <t>イシノマキ</t>
    </rPh>
    <phoneticPr fontId="3"/>
  </si>
  <si>
    <t>山元町</t>
    <rPh sb="1" eb="2">
      <t>モト</t>
    </rPh>
    <phoneticPr fontId="3"/>
  </si>
  <si>
    <t>仙台東</t>
    <rPh sb="0" eb="2">
      <t>センダイ</t>
    </rPh>
    <rPh sb="2" eb="3">
      <t>ヒガシ</t>
    </rPh>
    <phoneticPr fontId="3"/>
  </si>
  <si>
    <t>仙台中央</t>
    <rPh sb="0" eb="2">
      <t>センダイ</t>
    </rPh>
    <rPh sb="2" eb="4">
      <t>チュウオウ</t>
    </rPh>
    <phoneticPr fontId="3"/>
  </si>
  <si>
    <t>八幡</t>
    <rPh sb="0" eb="2">
      <t>ハチマン</t>
    </rPh>
    <phoneticPr fontId="3"/>
  </si>
  <si>
    <t>※　角田市内の日本経済新聞は読売新聞角田店が取り扱っております。</t>
    <rPh sb="2" eb="4">
      <t>カクダ</t>
    </rPh>
    <rPh sb="4" eb="6">
      <t>シナイ</t>
    </rPh>
    <rPh sb="7" eb="9">
      <t>ニホン</t>
    </rPh>
    <rPh sb="9" eb="11">
      <t>ケイザイ</t>
    </rPh>
    <rPh sb="11" eb="13">
      <t>シンブン</t>
    </rPh>
    <rPh sb="14" eb="16">
      <t>ヨミウリ</t>
    </rPh>
    <rPh sb="16" eb="18">
      <t>シンブン</t>
    </rPh>
    <rPh sb="18" eb="20">
      <t>カクダ</t>
    </rPh>
    <rPh sb="20" eb="21">
      <t>テン</t>
    </rPh>
    <rPh sb="22" eb="23">
      <t>ト</t>
    </rPh>
    <rPh sb="24" eb="25">
      <t>アツカ</t>
    </rPh>
    <phoneticPr fontId="3"/>
  </si>
  <si>
    <t>岩沼</t>
    <phoneticPr fontId="3"/>
  </si>
  <si>
    <t>担当者</t>
    <rPh sb="0" eb="3">
      <t>タントウシャ</t>
    </rPh>
    <phoneticPr fontId="3"/>
  </si>
  <si>
    <t>他紙（大崎タイムス、石巻日日新聞、三陸新報）については、各新聞販売店からの申告部数になります。</t>
  </si>
  <si>
    <t/>
  </si>
  <si>
    <t>受注No.</t>
    <rPh sb="0" eb="2">
      <t>ジュチュウ</t>
    </rPh>
    <phoneticPr fontId="3"/>
  </si>
  <si>
    <t>印刷所</t>
    <rPh sb="0" eb="2">
      <t>インサツ</t>
    </rPh>
    <rPh sb="2" eb="3">
      <t>バショ</t>
    </rPh>
    <phoneticPr fontId="3"/>
  </si>
  <si>
    <t>納品日</t>
    <rPh sb="0" eb="3">
      <t>ノウヒンビ</t>
    </rPh>
    <phoneticPr fontId="3"/>
  </si>
  <si>
    <t>販売店名</t>
    <rPh sb="0" eb="3">
      <t>ハンバイテン</t>
    </rPh>
    <rPh sb="3" eb="4">
      <t>ナ</t>
    </rPh>
    <phoneticPr fontId="3"/>
  </si>
  <si>
    <t>部 数</t>
    <rPh sb="0" eb="3">
      <t>ブスウ</t>
    </rPh>
    <phoneticPr fontId="3"/>
  </si>
  <si>
    <t>折込部数</t>
    <rPh sb="0" eb="2">
      <t>オリコミ</t>
    </rPh>
    <rPh sb="2" eb="4">
      <t>ブスウ</t>
    </rPh>
    <phoneticPr fontId="3"/>
  </si>
  <si>
    <t>区別</t>
    <rPh sb="0" eb="2">
      <t>クベツ</t>
    </rPh>
    <phoneticPr fontId="3"/>
  </si>
  <si>
    <t>No</t>
    <phoneticPr fontId="3"/>
  </si>
  <si>
    <t>複</t>
    <rPh sb="0" eb="1">
      <t>フク</t>
    </rPh>
    <phoneticPr fontId="3"/>
  </si>
  <si>
    <t>合</t>
    <rPh sb="0" eb="1">
      <t>ゴウ</t>
    </rPh>
    <phoneticPr fontId="3"/>
  </si>
  <si>
    <t>南小泉</t>
    <rPh sb="0" eb="1">
      <t>ミナミ</t>
    </rPh>
    <rPh sb="1" eb="2">
      <t>コ</t>
    </rPh>
    <rPh sb="2" eb="3">
      <t>イズミ</t>
    </rPh>
    <phoneticPr fontId="3"/>
  </si>
  <si>
    <t>長町南</t>
    <rPh sb="0" eb="1">
      <t>ナガマ</t>
    </rPh>
    <rPh sb="1" eb="2">
      <t>マチ</t>
    </rPh>
    <rPh sb="2" eb="3">
      <t>ミナミ</t>
    </rPh>
    <phoneticPr fontId="3"/>
  </si>
  <si>
    <t>八木山</t>
    <rPh sb="0" eb="1">
      <t>ハチ</t>
    </rPh>
    <rPh sb="1" eb="2">
      <t>キ</t>
    </rPh>
    <rPh sb="2" eb="3">
      <t>ヤマ</t>
    </rPh>
    <phoneticPr fontId="3"/>
  </si>
  <si>
    <t>西多賀</t>
    <rPh sb="0" eb="1">
      <t>ニシ</t>
    </rPh>
    <rPh sb="1" eb="3">
      <t>タガ</t>
    </rPh>
    <phoneticPr fontId="3"/>
  </si>
  <si>
    <t>小    計</t>
    <rPh sb="0" eb="6">
      <t>ショウケイ</t>
    </rPh>
    <phoneticPr fontId="3"/>
  </si>
  <si>
    <t>那智が丘</t>
    <rPh sb="0" eb="1">
      <t>ナハ</t>
    </rPh>
    <rPh sb="1" eb="2">
      <t>チ</t>
    </rPh>
    <rPh sb="3" eb="4">
      <t>オカ</t>
    </rPh>
    <phoneticPr fontId="3"/>
  </si>
  <si>
    <t>四郎丸</t>
    <rPh sb="0" eb="1">
      <t>ヨン</t>
    </rPh>
    <rPh sb="1" eb="2">
      <t>ロウ</t>
    </rPh>
    <rPh sb="2" eb="3">
      <t>マル</t>
    </rPh>
    <phoneticPr fontId="3"/>
  </si>
  <si>
    <t>泉松陵</t>
    <rPh sb="0" eb="1">
      <t>イズミ</t>
    </rPh>
    <rPh sb="1" eb="2">
      <t>マツイ</t>
    </rPh>
    <rPh sb="2" eb="3">
      <t>リョウ</t>
    </rPh>
    <phoneticPr fontId="3"/>
  </si>
  <si>
    <t>泉寺岡</t>
    <rPh sb="0" eb="1">
      <t>イズミ</t>
    </rPh>
    <rPh sb="1" eb="3">
      <t>テラオカ</t>
    </rPh>
    <phoneticPr fontId="3"/>
  </si>
  <si>
    <t>合    計</t>
    <rPh sb="0" eb="6">
      <t>ゴウケイ</t>
    </rPh>
    <phoneticPr fontId="3"/>
  </si>
  <si>
    <t>No</t>
    <phoneticPr fontId="3"/>
  </si>
  <si>
    <t>泉中山</t>
    <rPh sb="0" eb="1">
      <t>イズミ</t>
    </rPh>
    <rPh sb="1" eb="3">
      <t>ナカヤマ</t>
    </rPh>
    <phoneticPr fontId="3"/>
  </si>
  <si>
    <t>八乙女</t>
    <rPh sb="0" eb="1">
      <t>ハチ</t>
    </rPh>
    <rPh sb="1" eb="3">
      <t>オトメ</t>
    </rPh>
    <phoneticPr fontId="3"/>
  </si>
  <si>
    <t>東仙台</t>
    <rPh sb="0" eb="3">
      <t>ヒガシセンダイ</t>
    </rPh>
    <phoneticPr fontId="3"/>
  </si>
  <si>
    <t>宮城野</t>
    <rPh sb="0" eb="2">
      <t>ミヤギ</t>
    </rPh>
    <rPh sb="2" eb="3">
      <t>ノ</t>
    </rPh>
    <phoneticPr fontId="3"/>
  </si>
  <si>
    <t>福田町</t>
    <rPh sb="0" eb="3">
      <t>フクダマチ</t>
    </rPh>
    <phoneticPr fontId="3"/>
  </si>
  <si>
    <t>六丁目</t>
    <rPh sb="0" eb="3">
      <t>ロクチョウメ</t>
    </rPh>
    <phoneticPr fontId="3"/>
  </si>
  <si>
    <t>根白石</t>
    <rPh sb="0" eb="1">
      <t>ネ</t>
    </rPh>
    <rPh sb="1" eb="3">
      <t>シロイシ</t>
    </rPh>
    <phoneticPr fontId="3"/>
  </si>
  <si>
    <t>泉中央</t>
    <rPh sb="0" eb="1">
      <t>イズミ</t>
    </rPh>
    <rPh sb="1" eb="3">
      <t>チュウオウ</t>
    </rPh>
    <phoneticPr fontId="3"/>
  </si>
  <si>
    <t>向陽台</t>
    <rPh sb="0" eb="3">
      <t>コウヨウダイ</t>
    </rPh>
    <phoneticPr fontId="3"/>
  </si>
  <si>
    <t>高砂中野栄</t>
    <rPh sb="0" eb="2">
      <t>タカサゴ</t>
    </rPh>
    <rPh sb="2" eb="4">
      <t>ナカノ</t>
    </rPh>
    <rPh sb="4" eb="5">
      <t>サカエ</t>
    </rPh>
    <phoneticPr fontId="3"/>
  </si>
  <si>
    <t>仙台市</t>
    <rPh sb="0" eb="3">
      <t>センダイシ</t>
    </rPh>
    <phoneticPr fontId="3"/>
  </si>
  <si>
    <t>朝  日  新  聞</t>
    <rPh sb="0" eb="4">
      <t>アサヒ</t>
    </rPh>
    <rPh sb="6" eb="10">
      <t>シンブン</t>
    </rPh>
    <phoneticPr fontId="3"/>
  </si>
  <si>
    <t>読  売  新  聞</t>
    <rPh sb="0" eb="4">
      <t>ヨミウリ</t>
    </rPh>
    <rPh sb="6" eb="10">
      <t>シンブン</t>
    </rPh>
    <phoneticPr fontId="3"/>
  </si>
  <si>
    <t>毎  日  新  聞</t>
    <rPh sb="0" eb="4">
      <t>マイニチ</t>
    </rPh>
    <rPh sb="6" eb="10">
      <t>シンブン</t>
    </rPh>
    <phoneticPr fontId="3"/>
  </si>
  <si>
    <t>産  経  新  聞</t>
    <rPh sb="0" eb="1">
      <t>ウ</t>
    </rPh>
    <rPh sb="3" eb="4">
      <t>ケイザイ</t>
    </rPh>
    <rPh sb="6" eb="10">
      <t>シンブン</t>
    </rPh>
    <phoneticPr fontId="3"/>
  </si>
  <si>
    <t>中央</t>
    <rPh sb="0" eb="2">
      <t>チュウオウ</t>
    </rPh>
    <phoneticPr fontId="3"/>
  </si>
  <si>
    <t>青</t>
    <rPh sb="0" eb="1">
      <t>アオ</t>
    </rPh>
    <phoneticPr fontId="3"/>
  </si>
  <si>
    <t>泉西部</t>
    <rPh sb="0" eb="1">
      <t>イズミ</t>
    </rPh>
    <rPh sb="1" eb="3">
      <t>セイブ</t>
    </rPh>
    <phoneticPr fontId="3"/>
  </si>
  <si>
    <t>泉</t>
    <rPh sb="0" eb="1">
      <t>イズミ</t>
    </rPh>
    <phoneticPr fontId="3"/>
  </si>
  <si>
    <t>青若</t>
    <rPh sb="0" eb="1">
      <t>アオ</t>
    </rPh>
    <rPh sb="1" eb="2">
      <t>ワカ</t>
    </rPh>
    <phoneticPr fontId="3"/>
  </si>
  <si>
    <t>長町</t>
    <rPh sb="0" eb="2">
      <t>ナガマチ</t>
    </rPh>
    <phoneticPr fontId="3"/>
  </si>
  <si>
    <t>太名</t>
    <rPh sb="0" eb="1">
      <t>タイ</t>
    </rPh>
    <rPh sb="1" eb="2">
      <t>ナ</t>
    </rPh>
    <phoneticPr fontId="3"/>
  </si>
  <si>
    <t>仙台西</t>
    <rPh sb="0" eb="2">
      <t>センダイ</t>
    </rPh>
    <rPh sb="2" eb="3">
      <t>ニシ</t>
    </rPh>
    <phoneticPr fontId="3"/>
  </si>
  <si>
    <t>旭ヶ丘</t>
    <rPh sb="0" eb="3">
      <t>アサヒガオカ</t>
    </rPh>
    <phoneticPr fontId="3"/>
  </si>
  <si>
    <t>泉北部</t>
    <rPh sb="0" eb="1">
      <t>イズミ</t>
    </rPh>
    <rPh sb="1" eb="3">
      <t>ホクブ</t>
    </rPh>
    <phoneticPr fontId="3"/>
  </si>
  <si>
    <t>泉富和</t>
    <rPh sb="0" eb="1">
      <t>イズミ</t>
    </rPh>
    <rPh sb="1" eb="2">
      <t>トミ</t>
    </rPh>
    <rPh sb="2" eb="3">
      <t>ワ</t>
    </rPh>
    <phoneticPr fontId="3"/>
  </si>
  <si>
    <t>北仙台</t>
    <rPh sb="0" eb="3">
      <t>キタセンダイ</t>
    </rPh>
    <phoneticPr fontId="3"/>
  </si>
  <si>
    <t>青泉</t>
    <rPh sb="0" eb="1">
      <t>アオ</t>
    </rPh>
    <rPh sb="1" eb="2">
      <t>イズミ</t>
    </rPh>
    <phoneticPr fontId="3"/>
  </si>
  <si>
    <t>東部</t>
    <rPh sb="0" eb="2">
      <t>トウブ</t>
    </rPh>
    <phoneticPr fontId="3"/>
  </si>
  <si>
    <t>若宮</t>
    <rPh sb="0" eb="1">
      <t>ワカ</t>
    </rPh>
    <rPh sb="1" eb="2">
      <t>ミヤ</t>
    </rPh>
    <phoneticPr fontId="3"/>
  </si>
  <si>
    <t>吉成</t>
    <rPh sb="0" eb="2">
      <t>ヨシナリ</t>
    </rPh>
    <phoneticPr fontId="3"/>
  </si>
  <si>
    <t>青宮</t>
    <rPh sb="0" eb="1">
      <t>アオ</t>
    </rPh>
    <rPh sb="1" eb="2">
      <t>ミヤ</t>
    </rPh>
    <phoneticPr fontId="3"/>
  </si>
  <si>
    <t>台原</t>
    <rPh sb="0" eb="1">
      <t>ダイ</t>
    </rPh>
    <rPh sb="1" eb="2">
      <t>ハラ</t>
    </rPh>
    <phoneticPr fontId="3"/>
  </si>
  <si>
    <t>太</t>
    <rPh sb="0" eb="1">
      <t>タイ</t>
    </rPh>
    <phoneticPr fontId="3"/>
  </si>
  <si>
    <t>原町</t>
    <rPh sb="0" eb="2">
      <t>ハラマチ</t>
    </rPh>
    <phoneticPr fontId="3"/>
  </si>
  <si>
    <t>宮若</t>
    <rPh sb="0" eb="1">
      <t>ミヤ</t>
    </rPh>
    <rPh sb="1" eb="2">
      <t>ワカ</t>
    </rPh>
    <phoneticPr fontId="3"/>
  </si>
  <si>
    <t>太若</t>
    <rPh sb="0" eb="1">
      <t>タイ</t>
    </rPh>
    <rPh sb="1" eb="2">
      <t>ワカ</t>
    </rPh>
    <phoneticPr fontId="3"/>
  </si>
  <si>
    <t>若</t>
    <rPh sb="0" eb="1">
      <t>ワカ</t>
    </rPh>
    <phoneticPr fontId="3"/>
  </si>
  <si>
    <t>宮</t>
    <rPh sb="0" eb="1">
      <t>ミヤ</t>
    </rPh>
    <phoneticPr fontId="3"/>
  </si>
  <si>
    <t>泉青</t>
    <rPh sb="0" eb="1">
      <t>イズミ</t>
    </rPh>
    <rPh sb="1" eb="2">
      <t>アオ</t>
    </rPh>
    <phoneticPr fontId="3"/>
  </si>
  <si>
    <t>泉青宮</t>
    <rPh sb="0" eb="1">
      <t>イズミ</t>
    </rPh>
    <rPh sb="1" eb="2">
      <t>アオ</t>
    </rPh>
    <rPh sb="2" eb="3">
      <t>ミヤ</t>
    </rPh>
    <phoneticPr fontId="3"/>
  </si>
  <si>
    <t>中山</t>
    <rPh sb="0" eb="2">
      <t>ナカヤマ</t>
    </rPh>
    <phoneticPr fontId="3"/>
  </si>
  <si>
    <t>泉富</t>
    <rPh sb="0" eb="1">
      <t>イズミ</t>
    </rPh>
    <rPh sb="1" eb="2">
      <t>トミ</t>
    </rPh>
    <phoneticPr fontId="3"/>
  </si>
  <si>
    <t>沖野</t>
    <rPh sb="0" eb="2">
      <t>オキノ</t>
    </rPh>
    <phoneticPr fontId="3"/>
  </si>
  <si>
    <t>泉西</t>
    <rPh sb="0" eb="1">
      <t>イズミ</t>
    </rPh>
    <rPh sb="1" eb="2">
      <t>ニシ</t>
    </rPh>
    <phoneticPr fontId="3"/>
  </si>
  <si>
    <t>泉東部</t>
    <rPh sb="0" eb="1">
      <t>イズミ</t>
    </rPh>
    <rPh sb="1" eb="3">
      <t>トウブ</t>
    </rPh>
    <phoneticPr fontId="3"/>
  </si>
  <si>
    <t>中野栄</t>
    <rPh sb="0" eb="2">
      <t>ナカノ</t>
    </rPh>
    <rPh sb="2" eb="3">
      <t>サカエ</t>
    </rPh>
    <phoneticPr fontId="3"/>
  </si>
  <si>
    <t>宮多</t>
    <rPh sb="0" eb="1">
      <t>ミヤ</t>
    </rPh>
    <rPh sb="1" eb="2">
      <t>タ</t>
    </rPh>
    <phoneticPr fontId="3"/>
  </si>
  <si>
    <t>南仙台</t>
    <rPh sb="0" eb="3">
      <t>ミナミセンダイ</t>
    </rPh>
    <phoneticPr fontId="3"/>
  </si>
  <si>
    <t>毎日合計</t>
    <rPh sb="0" eb="2">
      <t>マイニチ</t>
    </rPh>
    <rPh sb="2" eb="4">
      <t>ゴウケイ</t>
    </rPh>
    <phoneticPr fontId="3"/>
  </si>
  <si>
    <t>産経合計</t>
    <rPh sb="0" eb="1">
      <t>サン</t>
    </rPh>
    <rPh sb="1" eb="2">
      <t>ケイ</t>
    </rPh>
    <rPh sb="2" eb="4">
      <t>ゴウケイ</t>
    </rPh>
    <phoneticPr fontId="3"/>
  </si>
  <si>
    <t>南仙台</t>
    <rPh sb="0" eb="1">
      <t>ミナミ</t>
    </rPh>
    <rPh sb="1" eb="3">
      <t>センダイ</t>
    </rPh>
    <phoneticPr fontId="3"/>
  </si>
  <si>
    <t>朝日合計</t>
    <rPh sb="0" eb="2">
      <t>アサヒ</t>
    </rPh>
    <rPh sb="2" eb="4">
      <t>ゴウケイ</t>
    </rPh>
    <phoneticPr fontId="3"/>
  </si>
  <si>
    <t>読売合計</t>
    <rPh sb="0" eb="2">
      <t>ヨミウリ</t>
    </rPh>
    <rPh sb="2" eb="4">
      <t>ゴウケイ</t>
    </rPh>
    <phoneticPr fontId="3"/>
  </si>
  <si>
    <t>仙台近郊</t>
    <rPh sb="0" eb="2">
      <t>センダイ</t>
    </rPh>
    <rPh sb="2" eb="4">
      <t>キンコウ</t>
    </rPh>
    <phoneticPr fontId="3"/>
  </si>
  <si>
    <t>河北</t>
    <phoneticPr fontId="3"/>
  </si>
  <si>
    <t>利府青葉台</t>
    <rPh sb="0" eb="2">
      <t>リフ</t>
    </rPh>
    <phoneticPr fontId="3"/>
  </si>
  <si>
    <t>計</t>
    <rPh sb="0" eb="1">
      <t>ケイ</t>
    </rPh>
    <phoneticPr fontId="3"/>
  </si>
  <si>
    <t>仙南方面</t>
    <rPh sb="0" eb="2">
      <t>センナン</t>
    </rPh>
    <rPh sb="2" eb="4">
      <t>ホウメン</t>
    </rPh>
    <phoneticPr fontId="3"/>
  </si>
  <si>
    <t>船岡</t>
    <phoneticPr fontId="3"/>
  </si>
  <si>
    <t>丸森町</t>
    <rPh sb="0" eb="1">
      <t>マル</t>
    </rPh>
    <rPh sb="1" eb="2">
      <t>モリ</t>
    </rPh>
    <rPh sb="2" eb="3">
      <t>マチ</t>
    </rPh>
    <phoneticPr fontId="3"/>
  </si>
  <si>
    <t>大崎方面</t>
    <rPh sb="0" eb="2">
      <t>オオサキ</t>
    </rPh>
    <rPh sb="2" eb="4">
      <t>ホウメン</t>
    </rPh>
    <phoneticPr fontId="3"/>
  </si>
  <si>
    <t>岩出山</t>
    <rPh sb="1" eb="2">
      <t>デ</t>
    </rPh>
    <phoneticPr fontId="3"/>
  </si>
  <si>
    <t>石巻方面</t>
    <rPh sb="0" eb="2">
      <t>イシノマキ</t>
    </rPh>
    <rPh sb="2" eb="4">
      <t>ホウメン</t>
    </rPh>
    <phoneticPr fontId="3"/>
  </si>
  <si>
    <t>立町</t>
    <rPh sb="0" eb="2">
      <t>タチマチ</t>
    </rPh>
    <phoneticPr fontId="3"/>
  </si>
  <si>
    <t>計</t>
    <phoneticPr fontId="3"/>
  </si>
  <si>
    <t>※　合…合売店    複…複合店    Ｋ…河北新報</t>
    <rPh sb="2" eb="3">
      <t>ゴウ</t>
    </rPh>
    <rPh sb="4" eb="5">
      <t>ゴウ</t>
    </rPh>
    <rPh sb="5" eb="7">
      <t>バイテン</t>
    </rPh>
    <rPh sb="11" eb="12">
      <t>フク</t>
    </rPh>
    <rPh sb="13" eb="15">
      <t>フクゴウ</t>
    </rPh>
    <rPh sb="15" eb="16">
      <t>テン</t>
    </rPh>
    <rPh sb="22" eb="24">
      <t>カホク</t>
    </rPh>
    <rPh sb="24" eb="25">
      <t>シン</t>
    </rPh>
    <rPh sb="25" eb="26">
      <t>ホウ</t>
    </rPh>
    <phoneticPr fontId="3"/>
  </si>
  <si>
    <t>栗原方面</t>
    <rPh sb="0" eb="2">
      <t>クリハラ</t>
    </rPh>
    <rPh sb="2" eb="4">
      <t>ホウメン</t>
    </rPh>
    <phoneticPr fontId="3"/>
  </si>
  <si>
    <t xml:space="preserve">※　合…合売店　複…複合店　　Ｋ…河北新報   </t>
    <rPh sb="2" eb="3">
      <t>ゴウ</t>
    </rPh>
    <rPh sb="4" eb="5">
      <t>ゴウ</t>
    </rPh>
    <rPh sb="5" eb="7">
      <t>バイテン</t>
    </rPh>
    <rPh sb="8" eb="9">
      <t>フク</t>
    </rPh>
    <rPh sb="10" eb="11">
      <t>フク</t>
    </rPh>
    <rPh sb="17" eb="19">
      <t>カホク</t>
    </rPh>
    <rPh sb="19" eb="21">
      <t>シンポウ</t>
    </rPh>
    <phoneticPr fontId="3"/>
  </si>
  <si>
    <t>河北</t>
    <rPh sb="0" eb="2">
      <t>カホク</t>
    </rPh>
    <phoneticPr fontId="3"/>
  </si>
  <si>
    <t>名</t>
    <rPh sb="0" eb="1">
      <t>ナ</t>
    </rPh>
    <phoneticPr fontId="3"/>
  </si>
  <si>
    <t>玉川</t>
    <phoneticPr fontId="3"/>
  </si>
  <si>
    <t>計</t>
    <phoneticPr fontId="3"/>
  </si>
  <si>
    <t>計</t>
    <phoneticPr fontId="3"/>
  </si>
  <si>
    <t>計</t>
    <phoneticPr fontId="3"/>
  </si>
  <si>
    <t>計</t>
    <phoneticPr fontId="3"/>
  </si>
  <si>
    <t>計</t>
    <phoneticPr fontId="3"/>
  </si>
  <si>
    <t>計</t>
    <phoneticPr fontId="3"/>
  </si>
  <si>
    <t>新富谷GC</t>
    <rPh sb="0" eb="2">
      <t>シントミ</t>
    </rPh>
    <rPh sb="2" eb="3">
      <t>ダニ</t>
    </rPh>
    <phoneticPr fontId="3"/>
  </si>
  <si>
    <t>富</t>
    <rPh sb="0" eb="1">
      <t>トミ</t>
    </rPh>
    <phoneticPr fontId="3"/>
  </si>
  <si>
    <t>栗駒</t>
    <rPh sb="0" eb="2">
      <t>クリコマ</t>
    </rPh>
    <phoneticPr fontId="3"/>
  </si>
  <si>
    <t>夕刊</t>
    <rPh sb="0" eb="2">
      <t>ユウカン</t>
    </rPh>
    <phoneticPr fontId="3"/>
  </si>
  <si>
    <t>朝刊</t>
    <rPh sb="0" eb="2">
      <t>チョウカン</t>
    </rPh>
    <phoneticPr fontId="3"/>
  </si>
  <si>
    <t>高砂中野栄</t>
  </si>
  <si>
    <t>宮</t>
  </si>
  <si>
    <t>福田町</t>
  </si>
  <si>
    <t>宮若</t>
  </si>
  <si>
    <t>六丁目</t>
  </si>
  <si>
    <t>若</t>
  </si>
  <si>
    <t>太</t>
  </si>
  <si>
    <t>青</t>
  </si>
  <si>
    <t>那智が丘</t>
  </si>
  <si>
    <t>名</t>
  </si>
  <si>
    <t>泉松陵</t>
  </si>
  <si>
    <t>泉</t>
  </si>
  <si>
    <t>泉寺岡</t>
  </si>
  <si>
    <t>新富谷GC</t>
  </si>
  <si>
    <t>富</t>
  </si>
  <si>
    <t>利府青葉台</t>
  </si>
  <si>
    <t>※  合…合売店   複…複合店</t>
    <rPh sb="3" eb="4">
      <t>ゴウ</t>
    </rPh>
    <rPh sb="5" eb="6">
      <t>ゴウ</t>
    </rPh>
    <rPh sb="6" eb="7">
      <t>バイ</t>
    </rPh>
    <rPh sb="7" eb="8">
      <t>テン</t>
    </rPh>
    <rPh sb="11" eb="12">
      <t>フク</t>
    </rPh>
    <rPh sb="13" eb="15">
      <t>フクゴウ</t>
    </rPh>
    <rPh sb="15" eb="16">
      <t>テン</t>
    </rPh>
    <phoneticPr fontId="3"/>
  </si>
  <si>
    <t>泉ヶ丘</t>
    <rPh sb="0" eb="1">
      <t>イズミ</t>
    </rPh>
    <rPh sb="2" eb="3">
      <t>オカ</t>
    </rPh>
    <phoneticPr fontId="3"/>
  </si>
  <si>
    <t>鶴ヶ谷</t>
    <rPh sb="0" eb="1">
      <t>ツル</t>
    </rPh>
    <rPh sb="2" eb="3">
      <t>タニ</t>
    </rPh>
    <phoneticPr fontId="3"/>
  </si>
  <si>
    <t xml:space="preserve">広告主名　 </t>
    <phoneticPr fontId="3"/>
  </si>
  <si>
    <t>広告主名</t>
    <phoneticPr fontId="3"/>
  </si>
  <si>
    <t>東松島市</t>
    <rPh sb="0" eb="1">
      <t>ヒガシ</t>
    </rPh>
    <rPh sb="1" eb="3">
      <t>マツシマ</t>
    </rPh>
    <rPh sb="3" eb="4">
      <t>シ</t>
    </rPh>
    <phoneticPr fontId="3"/>
  </si>
  <si>
    <t>栗原市</t>
    <rPh sb="0" eb="2">
      <t>クリハラ</t>
    </rPh>
    <rPh sb="2" eb="3">
      <t>シ</t>
    </rPh>
    <phoneticPr fontId="3"/>
  </si>
  <si>
    <t>登米市</t>
    <rPh sb="0" eb="2">
      <t>トメ</t>
    </rPh>
    <rPh sb="2" eb="3">
      <t>シ</t>
    </rPh>
    <phoneticPr fontId="3"/>
  </si>
  <si>
    <t>栗原市</t>
    <rPh sb="2" eb="3">
      <t>シ</t>
    </rPh>
    <phoneticPr fontId="3"/>
  </si>
  <si>
    <t>登米市</t>
    <rPh sb="2" eb="3">
      <t>シ</t>
    </rPh>
    <phoneticPr fontId="3"/>
  </si>
  <si>
    <t>石巻市</t>
    <rPh sb="0" eb="2">
      <t>イシノマキ</t>
    </rPh>
    <rPh sb="2" eb="3">
      <t>シ</t>
    </rPh>
    <phoneticPr fontId="3"/>
  </si>
  <si>
    <t>丸森金山</t>
    <rPh sb="0" eb="2">
      <t>マルモリ</t>
    </rPh>
    <rPh sb="2" eb="4">
      <t>カナヤマ</t>
    </rPh>
    <phoneticPr fontId="3"/>
  </si>
  <si>
    <t>旧河南町</t>
    <rPh sb="0" eb="1">
      <t>キュウ</t>
    </rPh>
    <rPh sb="3" eb="4">
      <t>チョウ</t>
    </rPh>
    <phoneticPr fontId="3"/>
  </si>
  <si>
    <t>旧牡鹿町</t>
    <rPh sb="0" eb="1">
      <t>キュウ</t>
    </rPh>
    <rPh sb="1" eb="3">
      <t>オシカ</t>
    </rPh>
    <rPh sb="3" eb="4">
      <t>チョウ</t>
    </rPh>
    <phoneticPr fontId="3"/>
  </si>
  <si>
    <t>旧矢本町</t>
    <rPh sb="0" eb="1">
      <t>キュウ</t>
    </rPh>
    <rPh sb="1" eb="2">
      <t>ヤ</t>
    </rPh>
    <rPh sb="2" eb="3">
      <t>モト</t>
    </rPh>
    <rPh sb="3" eb="4">
      <t>チョウ</t>
    </rPh>
    <phoneticPr fontId="3"/>
  </si>
  <si>
    <t>旧鳴瀬町</t>
    <rPh sb="0" eb="1">
      <t>キュウ</t>
    </rPh>
    <rPh sb="1" eb="3">
      <t>ナルセ</t>
    </rPh>
    <rPh sb="3" eb="4">
      <t>チョウ</t>
    </rPh>
    <phoneticPr fontId="3"/>
  </si>
  <si>
    <t>丸森</t>
    <phoneticPr fontId="3"/>
  </si>
  <si>
    <t>タイトル</t>
    <phoneticPr fontId="3"/>
  </si>
  <si>
    <t>美里町</t>
    <rPh sb="0" eb="2">
      <t>ミサト</t>
    </rPh>
    <rPh sb="2" eb="3">
      <t>マチ</t>
    </rPh>
    <phoneticPr fontId="3"/>
  </si>
  <si>
    <t>南三陸町</t>
    <rPh sb="0" eb="1">
      <t>ミナミ</t>
    </rPh>
    <rPh sb="1" eb="4">
      <t>サンリクチョウ</t>
    </rPh>
    <phoneticPr fontId="3"/>
  </si>
  <si>
    <t>旧古川市</t>
    <rPh sb="0" eb="1">
      <t>キュウ</t>
    </rPh>
    <rPh sb="1" eb="4">
      <t>フルカワシ</t>
    </rPh>
    <phoneticPr fontId="3"/>
  </si>
  <si>
    <t>旧三本木町</t>
    <rPh sb="0" eb="1">
      <t>キュウ</t>
    </rPh>
    <phoneticPr fontId="3"/>
  </si>
  <si>
    <t>旧松山町</t>
    <rPh sb="0" eb="1">
      <t>キュウ</t>
    </rPh>
    <phoneticPr fontId="3"/>
  </si>
  <si>
    <t>旧田尻町</t>
    <rPh sb="0" eb="1">
      <t>キュウ</t>
    </rPh>
    <phoneticPr fontId="3"/>
  </si>
  <si>
    <t>大崎市</t>
    <rPh sb="0" eb="2">
      <t>オオサキ</t>
    </rPh>
    <rPh sb="2" eb="3">
      <t>シ</t>
    </rPh>
    <phoneticPr fontId="3"/>
  </si>
  <si>
    <t>気仙沼市</t>
    <rPh sb="0" eb="4">
      <t>ケセンヌマシ</t>
    </rPh>
    <phoneticPr fontId="3"/>
  </si>
  <si>
    <t>旧鳴子町</t>
    <rPh sb="0" eb="1">
      <t>キュウ</t>
    </rPh>
    <phoneticPr fontId="3"/>
  </si>
  <si>
    <t>茂庭台のみ</t>
    <rPh sb="0" eb="2">
      <t>モニワ</t>
    </rPh>
    <rPh sb="2" eb="3">
      <t>ダイ</t>
    </rPh>
    <phoneticPr fontId="3"/>
  </si>
  <si>
    <t>栗原市</t>
    <rPh sb="0" eb="3">
      <t>クリハラシ</t>
    </rPh>
    <phoneticPr fontId="3"/>
  </si>
  <si>
    <t>仙台市・仙台近郊</t>
    <rPh sb="4" eb="6">
      <t>センダイ</t>
    </rPh>
    <rPh sb="6" eb="8">
      <t>キンコウ</t>
    </rPh>
    <phoneticPr fontId="3"/>
  </si>
  <si>
    <t>【夕刊】</t>
    <rPh sb="1" eb="3">
      <t>ユウカン</t>
    </rPh>
    <phoneticPr fontId="3"/>
  </si>
  <si>
    <t>納品日</t>
    <rPh sb="0" eb="2">
      <t>ノウヒン</t>
    </rPh>
    <rPh sb="2" eb="3">
      <t>ヒ</t>
    </rPh>
    <phoneticPr fontId="3"/>
  </si>
  <si>
    <t>仙台市内河北新報</t>
    <rPh sb="0" eb="1">
      <t>セン</t>
    </rPh>
    <rPh sb="1" eb="2">
      <t>ダイ</t>
    </rPh>
    <rPh sb="2" eb="4">
      <t>シナイ</t>
    </rPh>
    <rPh sb="4" eb="6">
      <t>カホク</t>
    </rPh>
    <rPh sb="6" eb="8">
      <t>シンポウ</t>
    </rPh>
    <phoneticPr fontId="3"/>
  </si>
  <si>
    <t>住吉台のみ</t>
    <rPh sb="0" eb="2">
      <t>スミヨシ</t>
    </rPh>
    <rPh sb="2" eb="3">
      <t>ダイ</t>
    </rPh>
    <phoneticPr fontId="3"/>
  </si>
  <si>
    <t>(注意) 日本新聞協会加盟新聞社の折込広告部数については各系統会からの資料提供によるものです。</t>
    <rPh sb="1" eb="3">
      <t>チュウイ</t>
    </rPh>
    <rPh sb="5" eb="7">
      <t>ニホン</t>
    </rPh>
    <rPh sb="7" eb="9">
      <t>シンブン</t>
    </rPh>
    <rPh sb="9" eb="11">
      <t>キョウカイ</t>
    </rPh>
    <rPh sb="11" eb="13">
      <t>カメイ</t>
    </rPh>
    <rPh sb="13" eb="16">
      <t>シンブンシャ</t>
    </rPh>
    <rPh sb="17" eb="21">
      <t>オリコミコウコク</t>
    </rPh>
    <rPh sb="21" eb="23">
      <t>ブスウ</t>
    </rPh>
    <rPh sb="28" eb="29">
      <t>カク</t>
    </rPh>
    <rPh sb="29" eb="31">
      <t>ケイトウ</t>
    </rPh>
    <rPh sb="31" eb="32">
      <t>カイ</t>
    </rPh>
    <rPh sb="35" eb="37">
      <t>シリョウ</t>
    </rPh>
    <rPh sb="37" eb="39">
      <t>テイキョウ</t>
    </rPh>
    <phoneticPr fontId="3"/>
  </si>
  <si>
    <t>※　大崎タイムスの旧古川市中心部は前日の夕方に配達されます。</t>
    <rPh sb="2" eb="4">
      <t>オオサキ</t>
    </rPh>
    <rPh sb="9" eb="10">
      <t>キュウ</t>
    </rPh>
    <rPh sb="10" eb="12">
      <t>フルカワ</t>
    </rPh>
    <rPh sb="12" eb="13">
      <t>シ</t>
    </rPh>
    <rPh sb="13" eb="16">
      <t>チュウシンブ</t>
    </rPh>
    <rPh sb="17" eb="19">
      <t>ゼンジツ</t>
    </rPh>
    <rPh sb="20" eb="22">
      <t>ユウガタ</t>
    </rPh>
    <rPh sb="23" eb="25">
      <t>ハイタツ</t>
    </rPh>
    <phoneticPr fontId="3"/>
  </si>
  <si>
    <t>産経</t>
    <rPh sb="0" eb="2">
      <t>サンケイ</t>
    </rPh>
    <phoneticPr fontId="3"/>
  </si>
  <si>
    <t>住所</t>
    <rPh sb="0" eb="2">
      <t>ジュウショ</t>
    </rPh>
    <phoneticPr fontId="3"/>
  </si>
  <si>
    <t>五橋</t>
    <rPh sb="0" eb="1">
      <t>ゴ</t>
    </rPh>
    <rPh sb="1" eb="2">
      <t>ハシ</t>
    </rPh>
    <phoneticPr fontId="3"/>
  </si>
  <si>
    <t>八幡</t>
    <rPh sb="0" eb="2">
      <t>ヤワタ</t>
    </rPh>
    <phoneticPr fontId="3"/>
  </si>
  <si>
    <t>上杉</t>
    <rPh sb="0" eb="1">
      <t>ウエ</t>
    </rPh>
    <rPh sb="1" eb="2">
      <t>スギ</t>
    </rPh>
    <phoneticPr fontId="3"/>
  </si>
  <si>
    <t>幸町</t>
    <rPh sb="0" eb="1">
      <t>サチ</t>
    </rPh>
    <rPh sb="1" eb="2">
      <t>マチ</t>
    </rPh>
    <phoneticPr fontId="3"/>
  </si>
  <si>
    <t>榴岡</t>
    <rPh sb="0" eb="1">
      <t>ザクロ</t>
    </rPh>
    <rPh sb="1" eb="2">
      <t>オカ</t>
    </rPh>
    <phoneticPr fontId="3"/>
  </si>
  <si>
    <t>向山</t>
    <rPh sb="0" eb="1">
      <t>ム</t>
    </rPh>
    <rPh sb="1" eb="2">
      <t>ヤマ</t>
    </rPh>
    <phoneticPr fontId="3"/>
  </si>
  <si>
    <t>燕沢</t>
    <rPh sb="0" eb="1">
      <t>ツバメ</t>
    </rPh>
    <rPh sb="1" eb="2">
      <t>サワ</t>
    </rPh>
    <phoneticPr fontId="3"/>
  </si>
  <si>
    <t>長町</t>
    <rPh sb="0" eb="1">
      <t>ナガマ</t>
    </rPh>
    <rPh sb="1" eb="2">
      <t>マチ</t>
    </rPh>
    <phoneticPr fontId="3"/>
  </si>
  <si>
    <t>将監</t>
    <rPh sb="0" eb="1">
      <t>ショウグン</t>
    </rPh>
    <rPh sb="1" eb="2">
      <t>カントク</t>
    </rPh>
    <phoneticPr fontId="3"/>
  </si>
  <si>
    <t>沖野</t>
    <rPh sb="0" eb="1">
      <t>オキ</t>
    </rPh>
    <rPh sb="1" eb="2">
      <t>ノ</t>
    </rPh>
    <phoneticPr fontId="3"/>
  </si>
  <si>
    <t>黒松</t>
    <phoneticPr fontId="3"/>
  </si>
  <si>
    <t>若林</t>
    <phoneticPr fontId="3"/>
  </si>
  <si>
    <t>郡山</t>
    <phoneticPr fontId="3"/>
  </si>
  <si>
    <t>高森</t>
    <phoneticPr fontId="3"/>
  </si>
  <si>
    <t>国見</t>
    <phoneticPr fontId="3"/>
  </si>
  <si>
    <t>北山</t>
    <phoneticPr fontId="3"/>
  </si>
  <si>
    <t>原町</t>
    <phoneticPr fontId="3"/>
  </si>
  <si>
    <t>仙台小田原</t>
    <rPh sb="0" eb="2">
      <t>センダイ</t>
    </rPh>
    <rPh sb="2" eb="5">
      <t>オダワラ</t>
    </rPh>
    <phoneticPr fontId="3"/>
  </si>
  <si>
    <t>みやぎ野</t>
    <rPh sb="3" eb="4">
      <t>ノ</t>
    </rPh>
    <phoneticPr fontId="3"/>
  </si>
  <si>
    <t>東京紙</t>
    <rPh sb="0" eb="2">
      <t>トウキョウ</t>
    </rPh>
    <rPh sb="2" eb="3">
      <t>カミ</t>
    </rPh>
    <phoneticPr fontId="3"/>
  </si>
  <si>
    <t>仙台市（河北新報　朝刊）</t>
    <rPh sb="0" eb="3">
      <t>センダイシ</t>
    </rPh>
    <rPh sb="4" eb="6">
      <t>カホク</t>
    </rPh>
    <rPh sb="6" eb="8">
      <t>シンポウ</t>
    </rPh>
    <rPh sb="9" eb="11">
      <t>チョウカン</t>
    </rPh>
    <phoneticPr fontId="3"/>
  </si>
  <si>
    <t>仙台市内河北新報</t>
    <rPh sb="0" eb="4">
      <t>センダイシナイ</t>
    </rPh>
    <rPh sb="4" eb="6">
      <t>カホク</t>
    </rPh>
    <rPh sb="6" eb="8">
      <t>シンポウ</t>
    </rPh>
    <phoneticPr fontId="3"/>
  </si>
  <si>
    <t>総枚数</t>
    <phoneticPr fontId="3"/>
  </si>
  <si>
    <t>※　合…合売店　複…複合店　A…朝日新聞　Y…読売新聞</t>
    <rPh sb="2" eb="3">
      <t>ゴウ</t>
    </rPh>
    <rPh sb="4" eb="5">
      <t>ゴウ</t>
    </rPh>
    <rPh sb="5" eb="7">
      <t>バイテン</t>
    </rPh>
    <rPh sb="8" eb="9">
      <t>フク</t>
    </rPh>
    <rPh sb="10" eb="12">
      <t>フクゴウ</t>
    </rPh>
    <rPh sb="12" eb="13">
      <t>テン</t>
    </rPh>
    <rPh sb="16" eb="18">
      <t>アサヒ</t>
    </rPh>
    <rPh sb="18" eb="20">
      <t>シンブン</t>
    </rPh>
    <rPh sb="23" eb="25">
      <t>ヨミウリ</t>
    </rPh>
    <rPh sb="25" eb="27">
      <t>シンブン</t>
    </rPh>
    <phoneticPr fontId="3"/>
  </si>
  <si>
    <t>白石市　刈田郡　柴田郡　角田市　伊具郡　亘理郡</t>
    <rPh sb="0" eb="2">
      <t>シロイシ</t>
    </rPh>
    <rPh sb="2" eb="3">
      <t>シ</t>
    </rPh>
    <rPh sb="4" eb="5">
      <t>カ</t>
    </rPh>
    <rPh sb="5" eb="6">
      <t>タ</t>
    </rPh>
    <rPh sb="6" eb="7">
      <t>グン</t>
    </rPh>
    <rPh sb="8" eb="11">
      <t>シバタグン</t>
    </rPh>
    <rPh sb="12" eb="15">
      <t>カクダシ</t>
    </rPh>
    <rPh sb="16" eb="19">
      <t>イググン</t>
    </rPh>
    <rPh sb="20" eb="22">
      <t>ワタリ</t>
    </rPh>
    <rPh sb="22" eb="23">
      <t>グン</t>
    </rPh>
    <phoneticPr fontId="3"/>
  </si>
  <si>
    <t>鳴子</t>
    <phoneticPr fontId="3"/>
  </si>
  <si>
    <t>橋浦</t>
    <phoneticPr fontId="3"/>
  </si>
  <si>
    <t>部数</t>
    <rPh sb="0" eb="2">
      <t>ブスウ</t>
    </rPh>
    <phoneticPr fontId="3"/>
  </si>
  <si>
    <t>旧金成町</t>
    <rPh sb="0" eb="1">
      <t>キュウ</t>
    </rPh>
    <rPh sb="3" eb="4">
      <t>マチ</t>
    </rPh>
    <phoneticPr fontId="3"/>
  </si>
  <si>
    <t>旧栗駒町</t>
    <rPh sb="0" eb="1">
      <t>キュウ</t>
    </rPh>
    <rPh sb="3" eb="4">
      <t>マチ</t>
    </rPh>
    <phoneticPr fontId="3"/>
  </si>
  <si>
    <t>(旧鶯沢町含)</t>
    <rPh sb="1" eb="2">
      <t>キュウ</t>
    </rPh>
    <rPh sb="2" eb="3">
      <t>ウグイス</t>
    </rPh>
    <rPh sb="3" eb="4">
      <t>ウグイスザワ</t>
    </rPh>
    <rPh sb="4" eb="5">
      <t>マチ</t>
    </rPh>
    <rPh sb="5" eb="6">
      <t>フク</t>
    </rPh>
    <phoneticPr fontId="3"/>
  </si>
  <si>
    <t>旧高清水町</t>
    <rPh sb="0" eb="1">
      <t>キュウ</t>
    </rPh>
    <rPh sb="4" eb="5">
      <t>マチ</t>
    </rPh>
    <phoneticPr fontId="3"/>
  </si>
  <si>
    <t>旧瀬峰町</t>
    <rPh sb="0" eb="1">
      <t>キュウ</t>
    </rPh>
    <rPh sb="3" eb="4">
      <t>マチ</t>
    </rPh>
    <phoneticPr fontId="3"/>
  </si>
  <si>
    <t>八幡</t>
    <phoneticPr fontId="3"/>
  </si>
  <si>
    <t>幸町</t>
    <rPh sb="0" eb="1">
      <t>サイワ</t>
    </rPh>
    <rPh sb="1" eb="2">
      <t>マチ</t>
    </rPh>
    <phoneticPr fontId="3"/>
  </si>
  <si>
    <t>沖野</t>
  </si>
  <si>
    <t>折立</t>
  </si>
  <si>
    <t>吉成</t>
  </si>
  <si>
    <t>愛子</t>
  </si>
  <si>
    <t>中央</t>
    <phoneticPr fontId="3"/>
  </si>
  <si>
    <t>利</t>
    <rPh sb="0" eb="1">
      <t>リ</t>
    </rPh>
    <phoneticPr fontId="3"/>
  </si>
  <si>
    <t>茂庭</t>
    <phoneticPr fontId="3"/>
  </si>
  <si>
    <t xml:space="preserve">大崎市　遠田郡　加美郡 </t>
    <rPh sb="0" eb="2">
      <t>オオサキ</t>
    </rPh>
    <rPh sb="2" eb="3">
      <t>シ</t>
    </rPh>
    <rPh sb="4" eb="7">
      <t>トオダグン</t>
    </rPh>
    <rPh sb="8" eb="11">
      <t>カミグン</t>
    </rPh>
    <phoneticPr fontId="3"/>
  </si>
  <si>
    <t>気仙沼市　本吉郡　登米市</t>
    <rPh sb="0" eb="4">
      <t>ケセンヌマシ</t>
    </rPh>
    <rPh sb="5" eb="8">
      <t>モトヨシグン</t>
    </rPh>
    <rPh sb="9" eb="11">
      <t>トメ</t>
    </rPh>
    <rPh sb="11" eb="12">
      <t>シ</t>
    </rPh>
    <phoneticPr fontId="3"/>
  </si>
  <si>
    <t>仙台市内東京紙</t>
    <rPh sb="0" eb="1">
      <t>セン</t>
    </rPh>
    <rPh sb="1" eb="2">
      <t>ダイ</t>
    </rPh>
    <rPh sb="2" eb="4">
      <t>シナイ</t>
    </rPh>
    <rPh sb="4" eb="6">
      <t>トウキョウ</t>
    </rPh>
    <rPh sb="6" eb="7">
      <t>カミ</t>
    </rPh>
    <phoneticPr fontId="3"/>
  </si>
  <si>
    <t xml:space="preserve">代理店名　 </t>
    <phoneticPr fontId="3"/>
  </si>
  <si>
    <t>桜ヶ丘</t>
    <rPh sb="0" eb="1">
      <t>サクラ</t>
    </rPh>
    <rPh sb="2" eb="3">
      <t>オカ</t>
    </rPh>
    <phoneticPr fontId="3"/>
  </si>
  <si>
    <t>緑ヶ丘</t>
    <rPh sb="0" eb="1">
      <t>ミドリ</t>
    </rPh>
    <rPh sb="2" eb="3">
      <t>オカ</t>
    </rPh>
    <phoneticPr fontId="3"/>
  </si>
  <si>
    <t>長命ヶ丘</t>
    <rPh sb="0" eb="2">
      <t>チョウメイ</t>
    </rPh>
    <rPh sb="3" eb="4">
      <t>オカ</t>
    </rPh>
    <phoneticPr fontId="3"/>
  </si>
  <si>
    <t>桜ヶ丘</t>
    <rPh sb="0" eb="3">
      <t>サクラガオカ</t>
    </rPh>
    <phoneticPr fontId="3"/>
  </si>
  <si>
    <t>七ヶ浜</t>
    <phoneticPr fontId="3"/>
  </si>
  <si>
    <t>地区</t>
  </si>
  <si>
    <t>河北新報</t>
    <rPh sb="2" eb="4">
      <t>シンポウ</t>
    </rPh>
    <phoneticPr fontId="3"/>
  </si>
  <si>
    <t>朝日新聞</t>
    <rPh sb="0" eb="2">
      <t>アサヒ</t>
    </rPh>
    <rPh sb="2" eb="4">
      <t>シンブン</t>
    </rPh>
    <phoneticPr fontId="3"/>
  </si>
  <si>
    <t>読売新聞</t>
    <rPh sb="2" eb="4">
      <t>シンブン</t>
    </rPh>
    <phoneticPr fontId="3"/>
  </si>
  <si>
    <t>毎日新聞</t>
    <rPh sb="0" eb="1">
      <t>マイ</t>
    </rPh>
    <rPh sb="1" eb="2">
      <t>ヒ</t>
    </rPh>
    <rPh sb="2" eb="4">
      <t>シンブン</t>
    </rPh>
    <phoneticPr fontId="3"/>
  </si>
  <si>
    <t>日本経済新聞</t>
    <rPh sb="1" eb="2">
      <t>ホン</t>
    </rPh>
    <rPh sb="2" eb="4">
      <t>ケイザイ</t>
    </rPh>
    <rPh sb="4" eb="6">
      <t>シンブン</t>
    </rPh>
    <phoneticPr fontId="3"/>
  </si>
  <si>
    <t>産経新聞</t>
    <rPh sb="0" eb="1">
      <t>サン</t>
    </rPh>
    <rPh sb="1" eb="2">
      <t>キョウ</t>
    </rPh>
    <rPh sb="2" eb="4">
      <t>シンブン</t>
    </rPh>
    <phoneticPr fontId="3"/>
  </si>
  <si>
    <t>多賀城</t>
    <rPh sb="0" eb="3">
      <t>タガジョウ</t>
    </rPh>
    <phoneticPr fontId="3"/>
  </si>
  <si>
    <t>仙台市（朝日新聞　読売新聞　毎日新聞）</t>
    <rPh sb="0" eb="3">
      <t>センダイシ</t>
    </rPh>
    <rPh sb="4" eb="6">
      <t>アサヒ</t>
    </rPh>
    <rPh sb="6" eb="8">
      <t>シンブン</t>
    </rPh>
    <rPh sb="9" eb="11">
      <t>ヨミウリ</t>
    </rPh>
    <rPh sb="11" eb="13">
      <t>シンブン</t>
    </rPh>
    <rPh sb="14" eb="16">
      <t>マイニチ</t>
    </rPh>
    <rPh sb="16" eb="18">
      <t>シンブン</t>
    </rPh>
    <phoneticPr fontId="3"/>
  </si>
  <si>
    <t>※　〔折込休日〕石巻日日新聞（夕刊紙）は日曜日と祝日の一部が休刊です。</t>
    <rPh sb="27" eb="29">
      <t>イチブ</t>
    </rPh>
    <phoneticPr fontId="3"/>
  </si>
  <si>
    <t>石巻市　牡鹿郡　東松島市</t>
    <rPh sb="0" eb="3">
      <t>イシノマキシ</t>
    </rPh>
    <rPh sb="4" eb="7">
      <t>オシカグン</t>
    </rPh>
    <rPh sb="8" eb="9">
      <t>ヒガシ</t>
    </rPh>
    <rPh sb="9" eb="11">
      <t>マツシマ</t>
    </rPh>
    <rPh sb="11" eb="12">
      <t>シ</t>
    </rPh>
    <phoneticPr fontId="3"/>
  </si>
  <si>
    <t>朝日</t>
    <phoneticPr fontId="3"/>
  </si>
  <si>
    <t>読売</t>
    <phoneticPr fontId="3"/>
  </si>
  <si>
    <t>毎日</t>
    <phoneticPr fontId="3"/>
  </si>
  <si>
    <t>日経</t>
    <phoneticPr fontId="3"/>
  </si>
  <si>
    <t>茂庭</t>
    <rPh sb="0" eb="1">
      <t>モ</t>
    </rPh>
    <rPh sb="1" eb="2">
      <t>ニワ</t>
    </rPh>
    <phoneticPr fontId="3"/>
  </si>
  <si>
    <t>旧
鹿島台町</t>
    <rPh sb="0" eb="1">
      <t>キュウ</t>
    </rPh>
    <phoneticPr fontId="3"/>
  </si>
  <si>
    <t>旧
岩出山町</t>
    <rPh sb="0" eb="1">
      <t>キュウ</t>
    </rPh>
    <rPh sb="3" eb="4">
      <t>デ</t>
    </rPh>
    <phoneticPr fontId="3"/>
  </si>
  <si>
    <t>仙台市　仙台近郊　（河北新報）</t>
    <rPh sb="0" eb="3">
      <t>センダイシ</t>
    </rPh>
    <rPh sb="4" eb="6">
      <t>センダイ</t>
    </rPh>
    <rPh sb="6" eb="8">
      <t>キンコウ</t>
    </rPh>
    <rPh sb="10" eb="12">
      <t>カホク</t>
    </rPh>
    <rPh sb="12" eb="14">
      <t>シンポウ</t>
    </rPh>
    <phoneticPr fontId="3"/>
  </si>
  <si>
    <t>河 北 新 報　夕刊折込部数表</t>
    <phoneticPr fontId="3"/>
  </si>
  <si>
    <t>Tel</t>
    <phoneticPr fontId="3"/>
  </si>
  <si>
    <t>夕刊</t>
    <phoneticPr fontId="3"/>
  </si>
  <si>
    <t>青宮</t>
    <rPh sb="1" eb="2">
      <t>ミヤ</t>
    </rPh>
    <phoneticPr fontId="3"/>
  </si>
  <si>
    <t>泉青</t>
    <rPh sb="1" eb="2">
      <t>アオ</t>
    </rPh>
    <phoneticPr fontId="3"/>
  </si>
  <si>
    <t>塩釜</t>
    <phoneticPr fontId="3"/>
  </si>
  <si>
    <t>気仙沼　・</t>
    <rPh sb="0" eb="3">
      <t>ケセンヌマ</t>
    </rPh>
    <phoneticPr fontId="3"/>
  </si>
  <si>
    <t>　登米方面</t>
    <phoneticPr fontId="3"/>
  </si>
  <si>
    <t>MDS</t>
    <phoneticPr fontId="3"/>
  </si>
  <si>
    <t>HSR</t>
    <phoneticPr fontId="3"/>
  </si>
  <si>
    <t>改正</t>
  </si>
  <si>
    <t>改正</t>
    <rPh sb="0" eb="2">
      <t>カイセイ</t>
    </rPh>
    <phoneticPr fontId="3"/>
  </si>
  <si>
    <t>ポスティング部数</t>
    <rPh sb="6" eb="8">
      <t>ブスウ</t>
    </rPh>
    <phoneticPr fontId="3"/>
  </si>
  <si>
    <t>｢新聞折込広告｣･｢河北パワーポスティング」部数明細書</t>
  </si>
  <si>
    <t>仙台市（河北新報　朝刊･パワーポスティング）</t>
    <rPh sb="0" eb="3">
      <t>センダイシ</t>
    </rPh>
    <rPh sb="4" eb="6">
      <t>カホク</t>
    </rPh>
    <rPh sb="6" eb="8">
      <t>シンポウ</t>
    </rPh>
    <rPh sb="9" eb="11">
      <t>チョウカン</t>
    </rPh>
    <phoneticPr fontId="3"/>
  </si>
  <si>
    <t>Fax</t>
    <phoneticPr fontId="3"/>
  </si>
  <si>
    <t>Fax</t>
    <phoneticPr fontId="3"/>
  </si>
  <si>
    <t>中山</t>
    <phoneticPr fontId="3"/>
  </si>
  <si>
    <t>太白 ※</t>
    <rPh sb="0" eb="2">
      <t>タイハク</t>
    </rPh>
    <phoneticPr fontId="3"/>
  </si>
  <si>
    <t>松島</t>
    <phoneticPr fontId="3"/>
  </si>
  <si>
    <t>岩沼 ※</t>
    <phoneticPr fontId="3"/>
  </si>
  <si>
    <t>塩釜
・
多賀城</t>
    <rPh sb="0" eb="2">
      <t>シオガマ</t>
    </rPh>
    <rPh sb="5" eb="8">
      <t>タガジョウ</t>
    </rPh>
    <phoneticPr fontId="3"/>
  </si>
  <si>
    <t>白石 ※</t>
    <phoneticPr fontId="3"/>
  </si>
  <si>
    <t>大崎
ﾀｲﾑｽ
    ※</t>
    <rPh sb="0" eb="2">
      <t>オオサキ</t>
    </rPh>
    <phoneticPr fontId="3"/>
  </si>
  <si>
    <t>山下</t>
    <phoneticPr fontId="3"/>
  </si>
  <si>
    <t>石巻
 日日
      ※</t>
    <rPh sb="0" eb="2">
      <t>イシノマキ</t>
    </rPh>
    <rPh sb="4" eb="5">
      <t>ヒ</t>
    </rPh>
    <rPh sb="5" eb="6">
      <t>ヒ</t>
    </rPh>
    <phoneticPr fontId="3"/>
  </si>
  <si>
    <t>三陸
 新報
     ※</t>
    <rPh sb="0" eb="2">
      <t>サンリク</t>
    </rPh>
    <rPh sb="4" eb="6">
      <t>シンポウ</t>
    </rPh>
    <phoneticPr fontId="3"/>
  </si>
  <si>
    <t>富泉和</t>
    <rPh sb="0" eb="1">
      <t>トミ</t>
    </rPh>
    <rPh sb="1" eb="2">
      <t>イズミ</t>
    </rPh>
    <rPh sb="2" eb="3">
      <t>ワ</t>
    </rPh>
    <phoneticPr fontId="3"/>
  </si>
  <si>
    <t>宮若</t>
    <rPh sb="0" eb="1">
      <t>ミヤ</t>
    </rPh>
    <phoneticPr fontId="3"/>
  </si>
  <si>
    <t>宮利多泉</t>
    <rPh sb="0" eb="1">
      <t>ミヤ</t>
    </rPh>
    <rPh sb="1" eb="2">
      <t>リ</t>
    </rPh>
    <rPh sb="2" eb="3">
      <t>タ</t>
    </rPh>
    <rPh sb="3" eb="4">
      <t>イズミ</t>
    </rPh>
    <phoneticPr fontId="3"/>
  </si>
  <si>
    <t>宮泉</t>
    <rPh sb="0" eb="1">
      <t>ミヤ</t>
    </rPh>
    <rPh sb="1" eb="2">
      <t>イズミ</t>
    </rPh>
    <phoneticPr fontId="3"/>
  </si>
  <si>
    <t>青葉八幡</t>
    <rPh sb="0" eb="2">
      <t>アオバ</t>
    </rPh>
    <rPh sb="2" eb="4">
      <t>ハチマン</t>
    </rPh>
    <phoneticPr fontId="3"/>
  </si>
  <si>
    <t>本吉郡</t>
    <phoneticPr fontId="3"/>
  </si>
  <si>
    <t>旧本吉町</t>
    <rPh sb="0" eb="1">
      <t>キュウ</t>
    </rPh>
    <phoneticPr fontId="3"/>
  </si>
  <si>
    <t>若宮青</t>
    <rPh sb="0" eb="1">
      <t>ワカ</t>
    </rPh>
    <rPh sb="2" eb="3">
      <t>アオ</t>
    </rPh>
    <phoneticPr fontId="3"/>
  </si>
  <si>
    <t>青宮若</t>
    <rPh sb="0" eb="1">
      <t>アオ</t>
    </rPh>
    <rPh sb="1" eb="2">
      <t>ミヤ</t>
    </rPh>
    <rPh sb="2" eb="3">
      <t>ワカ</t>
    </rPh>
    <phoneticPr fontId="3"/>
  </si>
  <si>
    <t>青泉</t>
    <rPh sb="0" eb="1">
      <t>アオ</t>
    </rPh>
    <phoneticPr fontId="3"/>
  </si>
  <si>
    <t>代理店名</t>
    <phoneticPr fontId="3"/>
  </si>
  <si>
    <t>サイズ</t>
    <phoneticPr fontId="3"/>
  </si>
  <si>
    <t>折込日</t>
    <phoneticPr fontId="3"/>
  </si>
  <si>
    <t>担当者</t>
    <phoneticPr fontId="3"/>
  </si>
  <si>
    <t>受注No．</t>
    <phoneticPr fontId="3"/>
  </si>
  <si>
    <t>太</t>
    <rPh sb="0" eb="1">
      <t>フトシ</t>
    </rPh>
    <phoneticPr fontId="3"/>
  </si>
  <si>
    <t>旧桃生町</t>
    <rPh sb="1" eb="4">
      <t>モノウチョウ</t>
    </rPh>
    <phoneticPr fontId="3"/>
  </si>
  <si>
    <t>旧雄勝町</t>
    <rPh sb="1" eb="4">
      <t>オガツチョウ</t>
    </rPh>
    <phoneticPr fontId="3"/>
  </si>
  <si>
    <t>広渕</t>
    <phoneticPr fontId="3"/>
  </si>
  <si>
    <t>旧津山町</t>
    <rPh sb="0" eb="1">
      <t>キュウ</t>
    </rPh>
    <phoneticPr fontId="3"/>
  </si>
  <si>
    <t>旧石越町</t>
    <phoneticPr fontId="3"/>
  </si>
  <si>
    <t>旧迫町</t>
    <phoneticPr fontId="3"/>
  </si>
  <si>
    <t>旧南方町</t>
    <phoneticPr fontId="3"/>
  </si>
  <si>
    <t>旧中田町</t>
    <phoneticPr fontId="3"/>
  </si>
  <si>
    <t>旧東和町</t>
    <phoneticPr fontId="3"/>
  </si>
  <si>
    <t>旧登米町</t>
    <phoneticPr fontId="3"/>
  </si>
  <si>
    <t>旧米山町</t>
    <phoneticPr fontId="3"/>
  </si>
  <si>
    <t>旧豊里町</t>
    <phoneticPr fontId="3"/>
  </si>
  <si>
    <t>加美郡</t>
    <phoneticPr fontId="3"/>
  </si>
  <si>
    <t>鶴巣 ※</t>
    <phoneticPr fontId="3"/>
  </si>
  <si>
    <t>青若宮</t>
    <rPh sb="0" eb="1">
      <t>アオ</t>
    </rPh>
    <rPh sb="2" eb="3">
      <t>ミヤ</t>
    </rPh>
    <phoneticPr fontId="3"/>
  </si>
  <si>
    <t>富泉和</t>
    <rPh sb="1" eb="2">
      <t>イズミ</t>
    </rPh>
    <rPh sb="2" eb="3">
      <t>ワ</t>
    </rPh>
    <phoneticPr fontId="3"/>
  </si>
  <si>
    <t>-</t>
  </si>
  <si>
    <t>松山</t>
    <phoneticPr fontId="3"/>
  </si>
  <si>
    <t>中新田</t>
    <phoneticPr fontId="3"/>
  </si>
  <si>
    <t>中新田森※</t>
    <phoneticPr fontId="3"/>
  </si>
  <si>
    <r>
      <t>槻木</t>
    </r>
    <r>
      <rPr>
        <sz val="8"/>
        <rFont val="ＭＳ Ｐ明朝"/>
        <family val="1"/>
        <charset val="128"/>
      </rPr>
      <t xml:space="preserve"> </t>
    </r>
    <r>
      <rPr>
        <sz val="9"/>
        <rFont val="ＭＳ Ｐ明朝"/>
        <family val="1"/>
        <charset val="128"/>
      </rPr>
      <t>※</t>
    </r>
    <phoneticPr fontId="3"/>
  </si>
  <si>
    <t>利府※</t>
    <phoneticPr fontId="3"/>
  </si>
  <si>
    <t>塩釜※</t>
    <phoneticPr fontId="3"/>
  </si>
  <si>
    <t>※　朝日新聞塩釜店では利府町の一部を取り扱っております。</t>
    <rPh sb="2" eb="4">
      <t>アサヒ</t>
    </rPh>
    <rPh sb="4" eb="6">
      <t>シンブン</t>
    </rPh>
    <rPh sb="6" eb="8">
      <t>シオガマ</t>
    </rPh>
    <rPh sb="8" eb="9">
      <t>テン</t>
    </rPh>
    <rPh sb="11" eb="14">
      <t>リフチョウ</t>
    </rPh>
    <rPh sb="15" eb="17">
      <t>イチブ</t>
    </rPh>
    <rPh sb="18" eb="19">
      <t>ト</t>
    </rPh>
    <rPh sb="20" eb="21">
      <t>アツカ</t>
    </rPh>
    <phoneticPr fontId="3"/>
  </si>
  <si>
    <t>浜吉田</t>
    <rPh sb="0" eb="3">
      <t>ハマヨシダ</t>
    </rPh>
    <phoneticPr fontId="3"/>
  </si>
  <si>
    <t>※　合…合売店    　複…複合店 　　 Ｋ…河北新報</t>
    <rPh sb="2" eb="3">
      <t>ゴウ</t>
    </rPh>
    <rPh sb="4" eb="5">
      <t>ゴウ</t>
    </rPh>
    <rPh sb="5" eb="7">
      <t>バイテン</t>
    </rPh>
    <rPh sb="12" eb="13">
      <t>フク</t>
    </rPh>
    <rPh sb="14" eb="16">
      <t>フクゴウ</t>
    </rPh>
    <rPh sb="16" eb="17">
      <t>テン</t>
    </rPh>
    <rPh sb="23" eb="25">
      <t>カホク</t>
    </rPh>
    <rPh sb="25" eb="26">
      <t>シン</t>
    </rPh>
    <rPh sb="26" eb="27">
      <t>ホウ</t>
    </rPh>
    <phoneticPr fontId="3"/>
  </si>
  <si>
    <t>稲井</t>
    <phoneticPr fontId="3"/>
  </si>
  <si>
    <t>※　合…合売店    複…複合店    Ｋ…河北新報    Y…読売新聞</t>
    <rPh sb="2" eb="3">
      <t>ゴウ</t>
    </rPh>
    <rPh sb="4" eb="5">
      <t>ゴウ</t>
    </rPh>
    <rPh sb="5" eb="7">
      <t>バイテン</t>
    </rPh>
    <rPh sb="11" eb="12">
      <t>フク</t>
    </rPh>
    <rPh sb="13" eb="15">
      <t>フクゴウ</t>
    </rPh>
    <rPh sb="15" eb="16">
      <t>テン</t>
    </rPh>
    <rPh sb="22" eb="24">
      <t>カホク</t>
    </rPh>
    <rPh sb="24" eb="26">
      <t>シンポウ</t>
    </rPh>
    <rPh sb="32" eb="34">
      <t>ヨミウリ</t>
    </rPh>
    <rPh sb="34" eb="36">
      <t>シンブン</t>
    </rPh>
    <phoneticPr fontId="3"/>
  </si>
  <si>
    <t>朝日</t>
    <phoneticPr fontId="3"/>
  </si>
  <si>
    <t>読売</t>
    <phoneticPr fontId="3"/>
  </si>
  <si>
    <t>※　南三陸町戸倉地区は河北新報柳津店で取り扱っております。</t>
    <rPh sb="2" eb="3">
      <t>ミナミ</t>
    </rPh>
    <rPh sb="3" eb="6">
      <t>サンリクチョウ</t>
    </rPh>
    <rPh sb="6" eb="8">
      <t>トクラ</t>
    </rPh>
    <rPh sb="8" eb="10">
      <t>チク</t>
    </rPh>
    <rPh sb="11" eb="13">
      <t>カホク</t>
    </rPh>
    <rPh sb="13" eb="15">
      <t>シンポウ</t>
    </rPh>
    <rPh sb="15" eb="17">
      <t>ヤナイヅ</t>
    </rPh>
    <rPh sb="17" eb="18">
      <t>テン</t>
    </rPh>
    <rPh sb="19" eb="20">
      <t>ト</t>
    </rPh>
    <rPh sb="21" eb="22">
      <t>アツカ</t>
    </rPh>
    <phoneticPr fontId="3"/>
  </si>
  <si>
    <t>※　槻木の毎日新聞は河北新報槻木店が、朝日新聞は読売新聞槻木店が取り扱っております。</t>
    <rPh sb="2" eb="4">
      <t>ツキノキ</t>
    </rPh>
    <rPh sb="5" eb="7">
      <t>マイニチ</t>
    </rPh>
    <rPh sb="7" eb="9">
      <t>シンブン</t>
    </rPh>
    <rPh sb="10" eb="12">
      <t>カホク</t>
    </rPh>
    <rPh sb="12" eb="14">
      <t>シンポウ</t>
    </rPh>
    <rPh sb="14" eb="16">
      <t>ツキノキ</t>
    </rPh>
    <rPh sb="16" eb="17">
      <t>テン</t>
    </rPh>
    <rPh sb="19" eb="21">
      <t>アサヒ</t>
    </rPh>
    <rPh sb="21" eb="23">
      <t>シンブン</t>
    </rPh>
    <rPh sb="24" eb="26">
      <t>ヨミウリ</t>
    </rPh>
    <rPh sb="26" eb="28">
      <t>シンブン</t>
    </rPh>
    <rPh sb="28" eb="30">
      <t>ツキノキ</t>
    </rPh>
    <rPh sb="30" eb="31">
      <t>テン</t>
    </rPh>
    <rPh sb="32" eb="33">
      <t>ト</t>
    </rPh>
    <rPh sb="34" eb="35">
      <t>アツカ</t>
    </rPh>
    <phoneticPr fontId="3"/>
  </si>
  <si>
    <t>南郷</t>
    <phoneticPr fontId="3"/>
  </si>
  <si>
    <t>旧　　　　　気仙沼市</t>
    <rPh sb="0" eb="1">
      <t>キュウ</t>
    </rPh>
    <rPh sb="6" eb="9">
      <t>ケセンヌマ</t>
    </rPh>
    <rPh sb="9" eb="10">
      <t>シ</t>
    </rPh>
    <phoneticPr fontId="3"/>
  </si>
  <si>
    <t>旧唐桑町</t>
    <rPh sb="0" eb="1">
      <t>キュウ</t>
    </rPh>
    <rPh sb="1" eb="3">
      <t>カラクワ</t>
    </rPh>
    <rPh sb="3" eb="4">
      <t>マチ</t>
    </rPh>
    <phoneticPr fontId="3"/>
  </si>
  <si>
    <t>名太</t>
    <rPh sb="0" eb="1">
      <t>ナ</t>
    </rPh>
    <rPh sb="1" eb="2">
      <t>フトシ</t>
    </rPh>
    <phoneticPr fontId="3"/>
  </si>
  <si>
    <t>宮泉青</t>
    <rPh sb="0" eb="1">
      <t>ミヤ</t>
    </rPh>
    <rPh sb="1" eb="2">
      <t>イズミ</t>
    </rPh>
    <rPh sb="2" eb="3">
      <t>アオ</t>
    </rPh>
    <phoneticPr fontId="3"/>
  </si>
  <si>
    <t>No</t>
    <phoneticPr fontId="3"/>
  </si>
  <si>
    <t>No</t>
    <phoneticPr fontId="3"/>
  </si>
  <si>
    <t>黒松</t>
    <phoneticPr fontId="3"/>
  </si>
  <si>
    <t>荒井</t>
    <phoneticPr fontId="3"/>
  </si>
  <si>
    <t>富沢</t>
    <phoneticPr fontId="3"/>
  </si>
  <si>
    <t>高森</t>
    <phoneticPr fontId="3"/>
  </si>
  <si>
    <t>折立</t>
    <phoneticPr fontId="3"/>
  </si>
  <si>
    <t>吉成</t>
    <phoneticPr fontId="3"/>
  </si>
  <si>
    <t>岩切</t>
    <phoneticPr fontId="3"/>
  </si>
  <si>
    <t>愛子</t>
    <phoneticPr fontId="3"/>
  </si>
  <si>
    <t>高砂</t>
    <phoneticPr fontId="3"/>
  </si>
  <si>
    <t>No</t>
    <phoneticPr fontId="3"/>
  </si>
  <si>
    <t>ポスティング</t>
    <phoneticPr fontId="3"/>
  </si>
  <si>
    <t>ＰＰ</t>
    <phoneticPr fontId="3"/>
  </si>
  <si>
    <t>ポスティング</t>
    <phoneticPr fontId="3"/>
  </si>
  <si>
    <t>ＰＰ</t>
    <phoneticPr fontId="3"/>
  </si>
  <si>
    <t>No</t>
    <phoneticPr fontId="3"/>
  </si>
  <si>
    <t>黒松</t>
    <phoneticPr fontId="3"/>
  </si>
  <si>
    <t>国見</t>
    <phoneticPr fontId="3"/>
  </si>
  <si>
    <t>北山</t>
    <phoneticPr fontId="3"/>
  </si>
  <si>
    <t>荒井</t>
    <phoneticPr fontId="3"/>
  </si>
  <si>
    <t>富沢</t>
    <phoneticPr fontId="3"/>
  </si>
  <si>
    <t>原町</t>
    <phoneticPr fontId="3"/>
  </si>
  <si>
    <t>中山</t>
    <phoneticPr fontId="3"/>
  </si>
  <si>
    <t>若林</t>
    <phoneticPr fontId="3"/>
  </si>
  <si>
    <t>郡山</t>
    <phoneticPr fontId="3"/>
  </si>
  <si>
    <t>高森</t>
    <phoneticPr fontId="3"/>
  </si>
  <si>
    <t>中田</t>
    <phoneticPr fontId="3"/>
  </si>
  <si>
    <t>岩切</t>
    <phoneticPr fontId="3"/>
  </si>
  <si>
    <t>高砂</t>
    <phoneticPr fontId="3"/>
  </si>
  <si>
    <r>
      <t>折込日（</t>
    </r>
    <r>
      <rPr>
        <b/>
        <sz val="10"/>
        <rFont val="ＭＳ Ｐ明朝"/>
        <family val="1"/>
        <charset val="128"/>
      </rPr>
      <t>朝刊</t>
    </r>
    <r>
      <rPr>
        <sz val="10"/>
        <rFont val="ＭＳ Ｐ明朝"/>
        <family val="1"/>
        <charset val="128"/>
      </rPr>
      <t>）</t>
    </r>
    <rPh sb="4" eb="6">
      <t>チョウカン</t>
    </rPh>
    <phoneticPr fontId="3"/>
  </si>
  <si>
    <r>
      <t>配布日（</t>
    </r>
    <r>
      <rPr>
        <b/>
        <sz val="10"/>
        <rFont val="ＭＳ Ｐ明朝"/>
        <family val="1"/>
        <charset val="128"/>
      </rPr>
      <t>ＰＰ</t>
    </r>
    <r>
      <rPr>
        <sz val="10"/>
        <rFont val="ＭＳ Ｐ明朝"/>
        <family val="1"/>
        <charset val="128"/>
      </rPr>
      <t>）</t>
    </r>
    <rPh sb="0" eb="2">
      <t>ハイフ</t>
    </rPh>
    <phoneticPr fontId="3"/>
  </si>
  <si>
    <t>愛子東部</t>
    <rPh sb="0" eb="2">
      <t>アヤシ</t>
    </rPh>
    <rPh sb="2" eb="4">
      <t>トウブ</t>
    </rPh>
    <phoneticPr fontId="3"/>
  </si>
  <si>
    <t>愛子西部</t>
    <rPh sb="0" eb="2">
      <t>アヤシ</t>
    </rPh>
    <rPh sb="2" eb="4">
      <t>セイブ</t>
    </rPh>
    <phoneticPr fontId="3"/>
  </si>
  <si>
    <t>四郎丸</t>
    <rPh sb="0" eb="3">
      <t>シロウマル</t>
    </rPh>
    <phoneticPr fontId="3"/>
  </si>
  <si>
    <t>広告主名</t>
    <rPh sb="0" eb="3">
      <t>コウコクヌシ</t>
    </rPh>
    <rPh sb="3" eb="4">
      <t>メイ</t>
    </rPh>
    <phoneticPr fontId="3"/>
  </si>
  <si>
    <t>タイトル</t>
    <phoneticPr fontId="3"/>
  </si>
  <si>
    <t>代理店名</t>
    <rPh sb="0" eb="3">
      <t>ダイリテン</t>
    </rPh>
    <rPh sb="3" eb="4">
      <t>メイ</t>
    </rPh>
    <phoneticPr fontId="3"/>
  </si>
  <si>
    <t>サイズ</t>
    <phoneticPr fontId="3"/>
  </si>
  <si>
    <t>総枚数</t>
    <rPh sb="0" eb="1">
      <t>ソウ</t>
    </rPh>
    <rPh sb="1" eb="3">
      <t>マイスウ</t>
    </rPh>
    <phoneticPr fontId="3"/>
  </si>
  <si>
    <t>折込日</t>
    <rPh sb="0" eb="2">
      <t>オリコミ</t>
    </rPh>
    <rPh sb="2" eb="3">
      <t>ビ</t>
    </rPh>
    <phoneticPr fontId="3"/>
  </si>
  <si>
    <t>日  本  経  済  新  聞</t>
    <rPh sb="0" eb="1">
      <t>ヒ</t>
    </rPh>
    <rPh sb="3" eb="4">
      <t>ホン</t>
    </rPh>
    <rPh sb="6" eb="7">
      <t>ヘ</t>
    </rPh>
    <rPh sb="9" eb="10">
      <t>スミ</t>
    </rPh>
    <rPh sb="12" eb="16">
      <t>シンブン</t>
    </rPh>
    <phoneticPr fontId="3"/>
  </si>
  <si>
    <t>仙台市内河北新報①</t>
    <rPh sb="0" eb="1">
      <t>セン</t>
    </rPh>
    <rPh sb="1" eb="2">
      <t>ダイ</t>
    </rPh>
    <rPh sb="2" eb="4">
      <t>シナイ</t>
    </rPh>
    <rPh sb="4" eb="6">
      <t>カホク</t>
    </rPh>
    <rPh sb="6" eb="8">
      <t>シンポウ</t>
    </rPh>
    <phoneticPr fontId="3"/>
  </si>
  <si>
    <t>仙台市内河北新報②</t>
    <rPh sb="0" eb="4">
      <t>センダイシナイ</t>
    </rPh>
    <rPh sb="4" eb="6">
      <t>カホク</t>
    </rPh>
    <rPh sb="6" eb="8">
      <t>シンポウ</t>
    </rPh>
    <phoneticPr fontId="3"/>
  </si>
  <si>
    <t>仙台市（日本経済新聞　産経新聞）</t>
    <rPh sb="0" eb="3">
      <t>センダイシ</t>
    </rPh>
    <rPh sb="4" eb="6">
      <t>ニホン</t>
    </rPh>
    <rPh sb="6" eb="8">
      <t>ケイザイ</t>
    </rPh>
    <rPh sb="8" eb="10">
      <t>シンブン</t>
    </rPh>
    <rPh sb="11" eb="13">
      <t>サンケイ</t>
    </rPh>
    <rPh sb="13" eb="15">
      <t>シンブン</t>
    </rPh>
    <phoneticPr fontId="3"/>
  </si>
  <si>
    <t>※　旧三本木町の毎日新聞は河北新報三本木店が取り扱っております。</t>
    <rPh sb="2" eb="3">
      <t>キュウ</t>
    </rPh>
    <rPh sb="3" eb="4">
      <t>サン</t>
    </rPh>
    <rPh sb="4" eb="5">
      <t>ホン</t>
    </rPh>
    <rPh sb="5" eb="6">
      <t>キ</t>
    </rPh>
    <rPh sb="6" eb="7">
      <t>マチ</t>
    </rPh>
    <rPh sb="13" eb="15">
      <t>カホク</t>
    </rPh>
    <rPh sb="15" eb="17">
      <t>シンポウ</t>
    </rPh>
    <rPh sb="17" eb="18">
      <t>サン</t>
    </rPh>
    <rPh sb="18" eb="19">
      <t>ホン</t>
    </rPh>
    <rPh sb="19" eb="20">
      <t>キ</t>
    </rPh>
    <rPh sb="20" eb="21">
      <t>テン</t>
    </rPh>
    <rPh sb="22" eb="23">
      <t>ト</t>
    </rPh>
    <rPh sb="24" eb="25">
      <t>アツカ</t>
    </rPh>
    <phoneticPr fontId="3"/>
  </si>
  <si>
    <t>宮崎</t>
    <phoneticPr fontId="3"/>
  </si>
  <si>
    <t>女川</t>
    <phoneticPr fontId="3"/>
  </si>
  <si>
    <t>中新田
伊藤 ※</t>
    <phoneticPr fontId="3"/>
  </si>
  <si>
    <t xml:space="preserve">※　旧栗駒町、旧鶯沢町の毎日新聞は読売新聞岩ケ崎店が取り扱っております。 </t>
    <rPh sb="2" eb="3">
      <t>キュウ</t>
    </rPh>
    <rPh sb="3" eb="5">
      <t>クリコマ</t>
    </rPh>
    <rPh sb="5" eb="6">
      <t>マチ</t>
    </rPh>
    <rPh sb="7" eb="8">
      <t>キュウ</t>
    </rPh>
    <rPh sb="8" eb="9">
      <t>ウグイス</t>
    </rPh>
    <rPh sb="9" eb="10">
      <t>ウグイスザワ</t>
    </rPh>
    <rPh sb="10" eb="11">
      <t>マチ</t>
    </rPh>
    <rPh sb="12" eb="14">
      <t>マイニチ</t>
    </rPh>
    <rPh sb="14" eb="16">
      <t>シンブン</t>
    </rPh>
    <rPh sb="17" eb="19">
      <t>ヨミウリ</t>
    </rPh>
    <rPh sb="19" eb="21">
      <t>シンブン</t>
    </rPh>
    <rPh sb="21" eb="22">
      <t>イワ</t>
    </rPh>
    <rPh sb="23" eb="24">
      <t>サキ</t>
    </rPh>
    <rPh sb="24" eb="25">
      <t>テン</t>
    </rPh>
    <rPh sb="25" eb="26">
      <t>バイテン</t>
    </rPh>
    <rPh sb="26" eb="27">
      <t>ト</t>
    </rPh>
    <rPh sb="28" eb="29">
      <t>アツカ</t>
    </rPh>
    <phoneticPr fontId="3"/>
  </si>
  <si>
    <t>河北新報（仙台市内）①</t>
    <rPh sb="0" eb="2">
      <t>カホク</t>
    </rPh>
    <rPh sb="2" eb="4">
      <t>シンポウ</t>
    </rPh>
    <rPh sb="5" eb="7">
      <t>センダイ</t>
    </rPh>
    <rPh sb="7" eb="9">
      <t>シナイ</t>
    </rPh>
    <phoneticPr fontId="3"/>
  </si>
  <si>
    <t>河北新報（仙台市内）②</t>
    <rPh sb="0" eb="2">
      <t>カホク</t>
    </rPh>
    <rPh sb="2" eb="4">
      <t>シンポウ</t>
    </rPh>
    <rPh sb="5" eb="8">
      <t>センダイシ</t>
    </rPh>
    <rPh sb="8" eb="9">
      <t>ナイ</t>
    </rPh>
    <phoneticPr fontId="3"/>
  </si>
  <si>
    <t>岩切</t>
    <rPh sb="0" eb="2">
      <t>イワキリ</t>
    </rPh>
    <phoneticPr fontId="3"/>
  </si>
  <si>
    <t>高砂</t>
    <phoneticPr fontId="3"/>
  </si>
  <si>
    <t>中田</t>
    <rPh sb="0" eb="2">
      <t>ナカタ</t>
    </rPh>
    <phoneticPr fontId="3"/>
  </si>
  <si>
    <t>河北新報（仙台近郊）</t>
    <rPh sb="0" eb="2">
      <t>カホク</t>
    </rPh>
    <rPh sb="2" eb="4">
      <t>シンポウ</t>
    </rPh>
    <rPh sb="5" eb="7">
      <t>センダイ</t>
    </rPh>
    <rPh sb="7" eb="9">
      <t>キンコウ</t>
    </rPh>
    <phoneticPr fontId="3"/>
  </si>
  <si>
    <t>合　　計</t>
    <rPh sb="0" eb="1">
      <t>ア</t>
    </rPh>
    <rPh sb="3" eb="4">
      <t>ケイ</t>
    </rPh>
    <phoneticPr fontId="3"/>
  </si>
  <si>
    <t>※  H25.5.1改定　67.作並⇒愛子西部　・　69.ひろせ販売C⇒愛子東部へ名称変更</t>
    <phoneticPr fontId="3"/>
  </si>
  <si>
    <t>※  読売新聞の茂庭地区は12.読売新聞太白店が取り扱っております。</t>
    <rPh sb="3" eb="7">
      <t>ヨミウリシンブン</t>
    </rPh>
    <rPh sb="8" eb="10">
      <t>モニワ</t>
    </rPh>
    <rPh sb="10" eb="12">
      <t>チク</t>
    </rPh>
    <rPh sb="16" eb="18">
      <t>ヨミウリ</t>
    </rPh>
    <rPh sb="18" eb="20">
      <t>シンブン</t>
    </rPh>
    <rPh sb="20" eb="22">
      <t>タイハク</t>
    </rPh>
    <rPh sb="22" eb="23">
      <t>テン</t>
    </rPh>
    <rPh sb="24" eb="25">
      <t>ト</t>
    </rPh>
    <rPh sb="26" eb="27">
      <t>アツカ</t>
    </rPh>
    <phoneticPr fontId="3"/>
  </si>
  <si>
    <t>名取 ※</t>
    <rPh sb="0" eb="2">
      <t>ナトリ</t>
    </rPh>
    <phoneticPr fontId="3"/>
  </si>
  <si>
    <t>名取 ※</t>
    <phoneticPr fontId="3"/>
  </si>
  <si>
    <t>南名取 ※</t>
    <phoneticPr fontId="3"/>
  </si>
  <si>
    <t>岩沼 ※</t>
    <phoneticPr fontId="3"/>
  </si>
  <si>
    <t>名取大手町※</t>
    <rPh sb="2" eb="5">
      <t>オオテマチ</t>
    </rPh>
    <phoneticPr fontId="3"/>
  </si>
  <si>
    <r>
      <t>塩釜</t>
    </r>
    <r>
      <rPr>
        <sz val="9"/>
        <color indexed="50"/>
        <rFont val="ＭＳ Ｐ明朝"/>
        <family val="1"/>
        <charset val="128"/>
      </rPr>
      <t>※</t>
    </r>
    <phoneticPr fontId="3"/>
  </si>
  <si>
    <t>白石 ※</t>
    <phoneticPr fontId="3"/>
  </si>
  <si>
    <t>槻木 ※</t>
    <phoneticPr fontId="3"/>
  </si>
  <si>
    <t>角田 ※</t>
    <phoneticPr fontId="3"/>
  </si>
  <si>
    <t>角田</t>
    <phoneticPr fontId="3"/>
  </si>
  <si>
    <t>亘理</t>
    <phoneticPr fontId="3"/>
  </si>
  <si>
    <t>逢隈</t>
    <phoneticPr fontId="3"/>
  </si>
  <si>
    <t>荒浜</t>
    <phoneticPr fontId="3"/>
  </si>
  <si>
    <t>古川 ※</t>
    <phoneticPr fontId="3"/>
  </si>
  <si>
    <t>三本木 ※</t>
    <phoneticPr fontId="3"/>
  </si>
  <si>
    <t>古川 ※</t>
    <phoneticPr fontId="3"/>
  </si>
  <si>
    <t>※　女川町の産経新聞は読売新聞女川店が取り扱っております。</t>
    <rPh sb="2" eb="4">
      <t>オナガワ</t>
    </rPh>
    <rPh sb="4" eb="5">
      <t>マチ</t>
    </rPh>
    <rPh sb="6" eb="8">
      <t>サンケイ</t>
    </rPh>
    <rPh sb="8" eb="10">
      <t>シンブン</t>
    </rPh>
    <rPh sb="11" eb="13">
      <t>ヨミウリ</t>
    </rPh>
    <rPh sb="13" eb="15">
      <t>シンブン</t>
    </rPh>
    <rPh sb="15" eb="17">
      <t>オナガワ</t>
    </rPh>
    <rPh sb="17" eb="18">
      <t>テン</t>
    </rPh>
    <rPh sb="19" eb="20">
      <t>ト</t>
    </rPh>
    <rPh sb="21" eb="22">
      <t>アツカ</t>
    </rPh>
    <phoneticPr fontId="3"/>
  </si>
  <si>
    <t>女川 ※</t>
    <phoneticPr fontId="3"/>
  </si>
  <si>
    <t>岩ヶ崎※</t>
    <rPh sb="0" eb="1">
      <t>イワ</t>
    </rPh>
    <rPh sb="2" eb="3">
      <t>サキ</t>
    </rPh>
    <phoneticPr fontId="3"/>
  </si>
  <si>
    <t>※　合…合売店    複…複合店　　 Ｋ…河北新報</t>
    <rPh sb="2" eb="3">
      <t>ゴウ</t>
    </rPh>
    <rPh sb="4" eb="5">
      <t>ゴウ</t>
    </rPh>
    <rPh sb="5" eb="7">
      <t>バイテン</t>
    </rPh>
    <rPh sb="11" eb="12">
      <t>フク</t>
    </rPh>
    <rPh sb="13" eb="15">
      <t>フクゴウ</t>
    </rPh>
    <rPh sb="15" eb="16">
      <t>テン</t>
    </rPh>
    <phoneticPr fontId="3"/>
  </si>
  <si>
    <t>近郊小計</t>
    <rPh sb="0" eb="1">
      <t>チカ</t>
    </rPh>
    <rPh sb="1" eb="2">
      <t>コウ</t>
    </rPh>
    <rPh sb="2" eb="3">
      <t>ショウ</t>
    </rPh>
    <rPh sb="3" eb="4">
      <t>ケイ</t>
    </rPh>
    <phoneticPr fontId="3"/>
  </si>
  <si>
    <t>①小  計</t>
    <rPh sb="1" eb="2">
      <t>ショウ</t>
    </rPh>
    <rPh sb="4" eb="5">
      <t>ケイ</t>
    </rPh>
    <phoneticPr fontId="3"/>
  </si>
  <si>
    <t>②小  計</t>
    <rPh sb="1" eb="2">
      <t>ショウ</t>
    </rPh>
    <rPh sb="4" eb="5">
      <t>ケイ</t>
    </rPh>
    <phoneticPr fontId="3"/>
  </si>
  <si>
    <t>利府 ※</t>
    <phoneticPr fontId="3"/>
  </si>
  <si>
    <t>朝日オリコミ仙台</t>
    <rPh sb="0" eb="2">
      <t>アサヒ</t>
    </rPh>
    <rPh sb="6" eb="8">
      <t>センダイ</t>
    </rPh>
    <phoneticPr fontId="3"/>
  </si>
  <si>
    <t>℡０２２－２３６－６７６３</t>
    <phoneticPr fontId="3"/>
  </si>
  <si>
    <t>℡０２２－２３６－６７６３</t>
    <phoneticPr fontId="3"/>
  </si>
  <si>
    <t>℡０２２－２３６－６７６３</t>
    <phoneticPr fontId="3"/>
  </si>
  <si>
    <t>℡０２２－２３６－６７６３</t>
    <phoneticPr fontId="3"/>
  </si>
  <si>
    <t>ひろせ中央</t>
    <rPh sb="3" eb="5">
      <t>チュウオウ</t>
    </rPh>
    <phoneticPr fontId="3"/>
  </si>
  <si>
    <t>名取大手町</t>
  </si>
  <si>
    <t>荒井</t>
  </si>
  <si>
    <t>富沢</t>
  </si>
  <si>
    <t>南小泉  ※</t>
    <rPh sb="0" eb="1">
      <t>ミナミ</t>
    </rPh>
    <rPh sb="1" eb="3">
      <t>コイズミ</t>
    </rPh>
    <phoneticPr fontId="3"/>
  </si>
  <si>
    <t xml:space="preserve">※　旧迫町佐沼の朝日新聞(毎日含む)は河北新報西佐沼店、東佐沼店が取り扱っております。 </t>
    <rPh sb="2" eb="3">
      <t>キュウ</t>
    </rPh>
    <rPh sb="8" eb="10">
      <t>アサヒ</t>
    </rPh>
    <rPh sb="13" eb="15">
      <t>マイニチ</t>
    </rPh>
    <rPh sb="15" eb="16">
      <t>フク</t>
    </rPh>
    <rPh sb="19" eb="21">
      <t>カホク</t>
    </rPh>
    <rPh sb="21" eb="23">
      <t>シンポウ</t>
    </rPh>
    <rPh sb="23" eb="24">
      <t>ニシ</t>
    </rPh>
    <rPh sb="24" eb="25">
      <t>サトウ</t>
    </rPh>
    <rPh sb="25" eb="26">
      <t>ヌマ</t>
    </rPh>
    <rPh sb="26" eb="27">
      <t>テン</t>
    </rPh>
    <rPh sb="28" eb="29">
      <t>ヒガシ</t>
    </rPh>
    <rPh sb="29" eb="31">
      <t>サヌマ</t>
    </rPh>
    <rPh sb="31" eb="32">
      <t>テン</t>
    </rPh>
    <rPh sb="33" eb="34">
      <t>ト</t>
    </rPh>
    <rPh sb="35" eb="36">
      <t>アツカ</t>
    </rPh>
    <phoneticPr fontId="3"/>
  </si>
  <si>
    <t>参考資料</t>
    <rPh sb="0" eb="2">
      <t>サンコウ</t>
    </rPh>
    <rPh sb="2" eb="4">
      <t>シリョウ</t>
    </rPh>
    <phoneticPr fontId="3"/>
  </si>
  <si>
    <t>仙台市内で統合された日経新聞の内訳は下記のようになります。</t>
    <rPh sb="0" eb="4">
      <t>センダイシナイ</t>
    </rPh>
    <rPh sb="5" eb="7">
      <t>トウゴウ</t>
    </rPh>
    <rPh sb="10" eb="12">
      <t>ニッケイ</t>
    </rPh>
    <rPh sb="12" eb="14">
      <t>シンブン</t>
    </rPh>
    <rPh sb="15" eb="17">
      <t>ウチワケ</t>
    </rPh>
    <rPh sb="18" eb="20">
      <t>カキ</t>
    </rPh>
    <phoneticPr fontId="3"/>
  </si>
  <si>
    <t>高砂東 200</t>
  </si>
  <si>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</si>
  <si>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rPh sb="67" eb="69">
      <t>メンセキ</t>
    </rPh>
    <phoneticPr fontId="3"/>
  </si>
  <si>
    <t>※　亘理町内の朝日新聞は、河北新報各店が取り扱っております。</t>
    <rPh sb="7" eb="9">
      <t>アサヒ</t>
    </rPh>
    <rPh sb="9" eb="11">
      <t>シンブン</t>
    </rPh>
    <rPh sb="13" eb="15">
      <t>カホク</t>
    </rPh>
    <rPh sb="15" eb="17">
      <t>シンポウ</t>
    </rPh>
    <rPh sb="17" eb="18">
      <t>カク</t>
    </rPh>
    <rPh sb="18" eb="19">
      <t>テン</t>
    </rPh>
    <rPh sb="20" eb="21">
      <t>ト</t>
    </rPh>
    <rPh sb="22" eb="23">
      <t>アツカ</t>
    </rPh>
    <phoneticPr fontId="3"/>
  </si>
  <si>
    <t>※　角田市内の朝日新聞は、河北新報角田店が取り扱っております。</t>
    <rPh sb="2" eb="4">
      <t>カクダ</t>
    </rPh>
    <rPh sb="4" eb="5">
      <t>シ</t>
    </rPh>
    <rPh sb="5" eb="6">
      <t>ナイ</t>
    </rPh>
    <rPh sb="7" eb="9">
      <t>アサヒ</t>
    </rPh>
    <rPh sb="9" eb="11">
      <t>シンブン</t>
    </rPh>
    <rPh sb="13" eb="15">
      <t>カホク</t>
    </rPh>
    <rPh sb="15" eb="17">
      <t>シンポウ</t>
    </rPh>
    <rPh sb="17" eb="19">
      <t>カクダ</t>
    </rPh>
    <rPh sb="19" eb="20">
      <t>テン</t>
    </rPh>
    <rPh sb="21" eb="22">
      <t>ト</t>
    </rPh>
    <rPh sb="23" eb="24">
      <t>アツカ</t>
    </rPh>
    <phoneticPr fontId="3"/>
  </si>
  <si>
    <t>※　美里町の朝日新聞は、河北新報各店が取り扱っております。</t>
    <rPh sb="2" eb="4">
      <t>ミサト</t>
    </rPh>
    <rPh sb="4" eb="5">
      <t>チョウ</t>
    </rPh>
    <rPh sb="6" eb="8">
      <t>アサヒ</t>
    </rPh>
    <rPh sb="8" eb="10">
      <t>シンブン</t>
    </rPh>
    <rPh sb="12" eb="14">
      <t>カホク</t>
    </rPh>
    <rPh sb="14" eb="16">
      <t>シンポウ</t>
    </rPh>
    <rPh sb="16" eb="17">
      <t>カク</t>
    </rPh>
    <rPh sb="17" eb="18">
      <t>テン</t>
    </rPh>
    <rPh sb="19" eb="20">
      <t>ト</t>
    </rPh>
    <rPh sb="21" eb="22">
      <t>アツカ</t>
    </rPh>
    <phoneticPr fontId="3"/>
  </si>
  <si>
    <t>※　旧石巻市内の日本経済新聞は、旧石巻市河北新報各店で取り扱っております。</t>
    <rPh sb="2" eb="3">
      <t>キュウ</t>
    </rPh>
    <rPh sb="3" eb="5">
      <t>イシノマキ</t>
    </rPh>
    <rPh sb="5" eb="7">
      <t>シナイ</t>
    </rPh>
    <rPh sb="8" eb="10">
      <t>ニホン</t>
    </rPh>
    <rPh sb="10" eb="12">
      <t>ケイザイ</t>
    </rPh>
    <rPh sb="12" eb="14">
      <t>シンブン</t>
    </rPh>
    <rPh sb="16" eb="17">
      <t>キュウ</t>
    </rPh>
    <rPh sb="17" eb="19">
      <t>イシノマキ</t>
    </rPh>
    <rPh sb="19" eb="20">
      <t>シ</t>
    </rPh>
    <rPh sb="20" eb="22">
      <t>カホク</t>
    </rPh>
    <rPh sb="22" eb="24">
      <t>シンポウ</t>
    </rPh>
    <rPh sb="24" eb="26">
      <t>カクテン</t>
    </rPh>
    <rPh sb="27" eb="28">
      <t>ト</t>
    </rPh>
    <rPh sb="29" eb="30">
      <t>アツカ</t>
    </rPh>
    <phoneticPr fontId="3"/>
  </si>
  <si>
    <t>※　築館町の朝日新聞は、河北新報築館店が取り扱っております。</t>
    <rPh sb="2" eb="4">
      <t>ツキダテ</t>
    </rPh>
    <rPh sb="4" eb="5">
      <t>チョウ</t>
    </rPh>
    <rPh sb="6" eb="8">
      <t>アサヒ</t>
    </rPh>
    <rPh sb="8" eb="10">
      <t>シンブン</t>
    </rPh>
    <rPh sb="12" eb="14">
      <t>カホク</t>
    </rPh>
    <rPh sb="14" eb="16">
      <t>シンポウ</t>
    </rPh>
    <rPh sb="16" eb="18">
      <t>ツキダテ</t>
    </rPh>
    <rPh sb="18" eb="19">
      <t>テン</t>
    </rPh>
    <rPh sb="20" eb="21">
      <t>ト</t>
    </rPh>
    <rPh sb="22" eb="23">
      <t>アツカ</t>
    </rPh>
    <phoneticPr fontId="3"/>
  </si>
  <si>
    <t>※ 気仙沼市内の朝日新聞・日本経済新聞・産経新聞は河北新報気仙沼店が取り扱っております。</t>
    <rPh sb="2" eb="3">
      <t>キ</t>
    </rPh>
    <rPh sb="3" eb="4">
      <t>セン</t>
    </rPh>
    <rPh sb="4" eb="5">
      <t>ヌマ</t>
    </rPh>
    <rPh sb="5" eb="7">
      <t>シナイ</t>
    </rPh>
    <rPh sb="8" eb="10">
      <t>アサヒ</t>
    </rPh>
    <rPh sb="10" eb="12">
      <t>シンブン</t>
    </rPh>
    <rPh sb="13" eb="15">
      <t>ニホン</t>
    </rPh>
    <rPh sb="15" eb="17">
      <t>ケイザイ</t>
    </rPh>
    <rPh sb="17" eb="19">
      <t>シンブン</t>
    </rPh>
    <rPh sb="20" eb="22">
      <t>サンケイ</t>
    </rPh>
    <rPh sb="22" eb="24">
      <t>シンブン</t>
    </rPh>
    <rPh sb="25" eb="27">
      <t>カホク</t>
    </rPh>
    <rPh sb="27" eb="29">
      <t>シンポウ</t>
    </rPh>
    <rPh sb="29" eb="32">
      <t>ケセンヌマ</t>
    </rPh>
    <rPh sb="32" eb="33">
      <t>テン</t>
    </rPh>
    <rPh sb="34" eb="35">
      <t>ト</t>
    </rPh>
    <rPh sb="36" eb="37">
      <t>アツカ</t>
    </rPh>
    <phoneticPr fontId="3"/>
  </si>
  <si>
    <t>※ 〔折込休日〕三陸新報は月曜日が休刊です。</t>
    <phoneticPr fontId="3"/>
  </si>
  <si>
    <t>※ 天災、災害等の事故や選挙報道等で新聞制作の遅れが生ずる場合、やむを得ず折込日の変更をさせて頂く事や折込不能となる場合があります。</t>
  </si>
  <si>
    <t>※ 悪天候、災害、事故等のやむを得ない理由により、折込不可能もしくは折込日の変更をせざるを得ない場合、折込料金以外の損害賠償について免責とさせていただきます。</t>
    <rPh sb="66" eb="68">
      <t>メンセキ</t>
    </rPh>
    <phoneticPr fontId="3"/>
  </si>
  <si>
    <t>※  仙台市内の朝日新聞複合店では、日本経済新聞、産経新聞を取り扱っております。</t>
    <rPh sb="3" eb="7">
      <t>センダイシナイ</t>
    </rPh>
    <rPh sb="8" eb="10">
      <t>アサヒ</t>
    </rPh>
    <rPh sb="10" eb="12">
      <t>シンブン</t>
    </rPh>
    <rPh sb="12" eb="14">
      <t>フクゴウ</t>
    </rPh>
    <rPh sb="14" eb="15">
      <t>ミセ</t>
    </rPh>
    <rPh sb="18" eb="20">
      <t>ニホン</t>
    </rPh>
    <rPh sb="20" eb="22">
      <t>ケイザイ</t>
    </rPh>
    <rPh sb="22" eb="24">
      <t>シンブン</t>
    </rPh>
    <rPh sb="25" eb="27">
      <t>サンケイ</t>
    </rPh>
    <rPh sb="27" eb="29">
      <t>シンブン</t>
    </rPh>
    <rPh sb="30" eb="31">
      <t>ト</t>
    </rPh>
    <rPh sb="32" eb="33">
      <t>アツカ</t>
    </rPh>
    <phoneticPr fontId="3"/>
  </si>
  <si>
    <t xml:space="preserve">ゆりが丘 </t>
    <rPh sb="3" eb="4">
      <t>オカ</t>
    </rPh>
    <phoneticPr fontId="3"/>
  </si>
  <si>
    <t xml:space="preserve">北仙台 </t>
    <rPh sb="0" eb="3">
      <t>キタセンダイ</t>
    </rPh>
    <phoneticPr fontId="3"/>
  </si>
  <si>
    <t xml:space="preserve">中山 </t>
    <rPh sb="0" eb="2">
      <t>ナカヤマ</t>
    </rPh>
    <phoneticPr fontId="3"/>
  </si>
  <si>
    <t xml:space="preserve">鶴ヶ谷 </t>
    <rPh sb="0" eb="1">
      <t>ツル</t>
    </rPh>
    <rPh sb="2" eb="3">
      <t>タニ</t>
    </rPh>
    <phoneticPr fontId="3"/>
  </si>
  <si>
    <t xml:space="preserve">長町 </t>
    <rPh sb="0" eb="2">
      <t>ナガマチ</t>
    </rPh>
    <phoneticPr fontId="3"/>
  </si>
  <si>
    <t xml:space="preserve">八木山 </t>
    <rPh sb="0" eb="1">
      <t>ハチ</t>
    </rPh>
    <rPh sb="1" eb="2">
      <t>キ</t>
    </rPh>
    <rPh sb="2" eb="3">
      <t>ヤマ</t>
    </rPh>
    <phoneticPr fontId="3"/>
  </si>
  <si>
    <t xml:space="preserve">泉中央 </t>
    <rPh sb="0" eb="1">
      <t>イズミ</t>
    </rPh>
    <rPh sb="1" eb="3">
      <t>チュウオウ</t>
    </rPh>
    <phoneticPr fontId="3"/>
  </si>
  <si>
    <t xml:space="preserve">泉東部 </t>
    <rPh sb="0" eb="1">
      <t>イズミ</t>
    </rPh>
    <rPh sb="1" eb="3">
      <t>トウブ</t>
    </rPh>
    <phoneticPr fontId="3"/>
  </si>
  <si>
    <t xml:space="preserve">泉西部 </t>
    <rPh sb="0" eb="1">
      <t>イズミ</t>
    </rPh>
    <rPh sb="1" eb="3">
      <t>セイブ</t>
    </rPh>
    <phoneticPr fontId="3"/>
  </si>
  <si>
    <t xml:space="preserve">泉北部 </t>
    <rPh sb="0" eb="1">
      <t>イズミ</t>
    </rPh>
    <rPh sb="1" eb="3">
      <t>ホクブ</t>
    </rPh>
    <phoneticPr fontId="3"/>
  </si>
  <si>
    <t xml:space="preserve">高砂東 </t>
    <rPh sb="0" eb="2">
      <t>タカサゴ</t>
    </rPh>
    <rPh sb="2" eb="3">
      <t>ヒガシ</t>
    </rPh>
    <phoneticPr fontId="3"/>
  </si>
  <si>
    <t>※　旧古川市の毎日新聞・日本経済新聞は河北新報古川店が、産経新聞は読売新聞古川店が取り扱っております。</t>
    <rPh sb="2" eb="3">
      <t>キュウ</t>
    </rPh>
    <rPh sb="3" eb="5">
      <t>フルカワ</t>
    </rPh>
    <rPh sb="5" eb="6">
      <t>シ</t>
    </rPh>
    <rPh sb="7" eb="9">
      <t>マイニチ</t>
    </rPh>
    <rPh sb="9" eb="11">
      <t>シンブン</t>
    </rPh>
    <rPh sb="12" eb="14">
      <t>ニホン</t>
    </rPh>
    <rPh sb="14" eb="16">
      <t>ケイザイ</t>
    </rPh>
    <rPh sb="16" eb="18">
      <t>シンブン</t>
    </rPh>
    <rPh sb="19" eb="21">
      <t>カホク</t>
    </rPh>
    <rPh sb="21" eb="23">
      <t>シンポウ</t>
    </rPh>
    <rPh sb="23" eb="26">
      <t>フルカワテン</t>
    </rPh>
    <rPh sb="28" eb="30">
      <t>サンケイ</t>
    </rPh>
    <rPh sb="30" eb="32">
      <t>シンブン</t>
    </rPh>
    <rPh sb="33" eb="35">
      <t>ヨミウリ</t>
    </rPh>
    <rPh sb="35" eb="37">
      <t>シンブン</t>
    </rPh>
    <rPh sb="37" eb="39">
      <t>フルカワ</t>
    </rPh>
    <rPh sb="39" eb="40">
      <t>テン</t>
    </rPh>
    <rPh sb="41" eb="42">
      <t>ト</t>
    </rPh>
    <rPh sb="43" eb="44">
      <t>アツカ</t>
    </rPh>
    <phoneticPr fontId="3"/>
  </si>
  <si>
    <t>美里西部※</t>
  </si>
  <si>
    <t>小牛田駅前※</t>
  </si>
  <si>
    <t>本小牛田※</t>
  </si>
  <si>
    <t>旧石巻市※</t>
  </si>
  <si>
    <t>℡０２２－２３６－６７６３</t>
    <phoneticPr fontId="3"/>
  </si>
  <si>
    <t>築館 ※</t>
  </si>
  <si>
    <t>高清水 ※</t>
  </si>
  <si>
    <t>築館 ※</t>
    <phoneticPr fontId="3"/>
  </si>
  <si>
    <t>本吉</t>
  </si>
  <si>
    <t>南三陸</t>
  </si>
  <si>
    <t>柳津 ※</t>
  </si>
  <si>
    <t>西佐沼 ※</t>
  </si>
  <si>
    <t>東佐沼 ※</t>
  </si>
  <si>
    <t>米山</t>
  </si>
  <si>
    <t>※　〔折込休日〕夕刊は日曜・祝日と振替休日、年末年始は発行されません。</t>
    <rPh sb="8" eb="10">
      <t>ユウカン</t>
    </rPh>
    <rPh sb="11" eb="13">
      <t>ニチヨウ</t>
    </rPh>
    <rPh sb="14" eb="16">
      <t>シュクジツ</t>
    </rPh>
    <rPh sb="17" eb="19">
      <t>フリカエ</t>
    </rPh>
    <rPh sb="19" eb="21">
      <t>キュウジツ</t>
    </rPh>
    <rPh sb="22" eb="24">
      <t>ネンマツ</t>
    </rPh>
    <rPh sb="24" eb="26">
      <t>ネンシ</t>
    </rPh>
    <rPh sb="27" eb="29">
      <t>ハッコウ</t>
    </rPh>
    <phoneticPr fontId="3"/>
  </si>
  <si>
    <t>※天災、災害等の事故や選挙報道等で新聞制作の遅れが生ずる場合、やむを得ず折込日の変更をさせて頂く事や折込不能となる場合があります。</t>
  </si>
  <si>
    <t>※悪天候、災害、事故等のやむを得ない理由により、折込不可能もしくは折込日の変更をせざるを得ない場合、折込料金以外の損害賠償について免責とさせていただきます。</t>
  </si>
  <si>
    <t>岩沼</t>
  </si>
  <si>
    <t>ゆりが丘は朝日南仙台に統合されました。</t>
    <rPh sb="3" eb="4">
      <t>オカ</t>
    </rPh>
    <rPh sb="7" eb="10">
      <t>ミナミセンダイ</t>
    </rPh>
    <rPh sb="11" eb="13">
      <t>トウゴウ</t>
    </rPh>
    <phoneticPr fontId="3"/>
  </si>
  <si>
    <t>北仙台は朝日北仙台に統合されました。</t>
    <rPh sb="0" eb="3">
      <t>キタセンダイ</t>
    </rPh>
    <rPh sb="6" eb="9">
      <t>キタセンダイ</t>
    </rPh>
    <rPh sb="10" eb="12">
      <t>トウゴウ</t>
    </rPh>
    <phoneticPr fontId="3"/>
  </si>
  <si>
    <t>中山は朝日中山に統合されました。</t>
    <rPh sb="0" eb="2">
      <t>ナカヤマ</t>
    </rPh>
    <rPh sb="5" eb="7">
      <t>ナカヤマ</t>
    </rPh>
    <rPh sb="8" eb="10">
      <t>トウゴウ</t>
    </rPh>
    <phoneticPr fontId="3"/>
  </si>
  <si>
    <t>鶴ヶ谷は朝日鶴ヶ谷に統合されました。</t>
    <rPh sb="0" eb="3">
      <t>ツルガヤ</t>
    </rPh>
    <rPh sb="6" eb="7">
      <t>ツル</t>
    </rPh>
    <rPh sb="8" eb="9">
      <t>ヤ</t>
    </rPh>
    <rPh sb="10" eb="12">
      <t>トウゴウ</t>
    </rPh>
    <phoneticPr fontId="3"/>
  </si>
  <si>
    <t>長町は朝日長町に統合されました。</t>
    <rPh sb="0" eb="2">
      <t>ナガマチ</t>
    </rPh>
    <rPh sb="5" eb="7">
      <t>ナガマチ</t>
    </rPh>
    <rPh sb="8" eb="10">
      <t>トウゴウ</t>
    </rPh>
    <phoneticPr fontId="3"/>
  </si>
  <si>
    <t>八木山は朝日八木山に統合されました。</t>
    <rPh sb="0" eb="2">
      <t>ヤギ</t>
    </rPh>
    <rPh sb="2" eb="3">
      <t>ヤマ</t>
    </rPh>
    <rPh sb="6" eb="8">
      <t>ヤギ</t>
    </rPh>
    <rPh sb="8" eb="9">
      <t>ヤマ</t>
    </rPh>
    <rPh sb="10" eb="12">
      <t>トウゴウ</t>
    </rPh>
    <phoneticPr fontId="3"/>
  </si>
  <si>
    <t>泉中央は朝日泉中央に統合されました。</t>
    <rPh sb="0" eb="3">
      <t>イズミチュウオウ</t>
    </rPh>
    <rPh sb="6" eb="9">
      <t>イズミチュウオウ</t>
    </rPh>
    <rPh sb="10" eb="12">
      <t>トウゴウ</t>
    </rPh>
    <phoneticPr fontId="3"/>
  </si>
  <si>
    <t>泉東部は朝日泉東部に統合されました。</t>
    <rPh sb="0" eb="1">
      <t>イズミ</t>
    </rPh>
    <rPh sb="1" eb="3">
      <t>トウブ</t>
    </rPh>
    <rPh sb="6" eb="7">
      <t>イズミ</t>
    </rPh>
    <rPh sb="7" eb="9">
      <t>トウブ</t>
    </rPh>
    <rPh sb="10" eb="12">
      <t>トウゴウ</t>
    </rPh>
    <phoneticPr fontId="3"/>
  </si>
  <si>
    <t>泉西部は朝日泉西部に統合されました。</t>
    <rPh sb="0" eb="1">
      <t>イズミ</t>
    </rPh>
    <rPh sb="1" eb="3">
      <t>セイブ</t>
    </rPh>
    <rPh sb="6" eb="7">
      <t>イズミ</t>
    </rPh>
    <rPh sb="7" eb="9">
      <t>セイブ</t>
    </rPh>
    <rPh sb="10" eb="12">
      <t>トウゴウ</t>
    </rPh>
    <phoneticPr fontId="3"/>
  </si>
  <si>
    <t>泉北部は朝日泉北部に統合されました。</t>
    <rPh sb="0" eb="1">
      <t>イズミ</t>
    </rPh>
    <rPh sb="1" eb="3">
      <t>ホクブ</t>
    </rPh>
    <rPh sb="6" eb="7">
      <t>イズミ</t>
    </rPh>
    <rPh sb="7" eb="9">
      <t>ホクブ</t>
    </rPh>
    <rPh sb="10" eb="12">
      <t>トウゴウ</t>
    </rPh>
    <phoneticPr fontId="3"/>
  </si>
  <si>
    <t>高砂東は読売中野栄に統合されました。</t>
    <rPh sb="0" eb="2">
      <t>タカサゴ</t>
    </rPh>
    <rPh sb="2" eb="3">
      <t>ヒガシ</t>
    </rPh>
    <rPh sb="4" eb="6">
      <t>ヨミウリ</t>
    </rPh>
    <rPh sb="6" eb="8">
      <t>ナカノ</t>
    </rPh>
    <rPh sb="8" eb="9">
      <t>サカエ</t>
    </rPh>
    <rPh sb="10" eb="12">
      <t>トウゴウ</t>
    </rPh>
    <phoneticPr fontId="3"/>
  </si>
  <si>
    <t>岩沼は読売岩沼に統合されました。</t>
    <rPh sb="0" eb="2">
      <t>イワヌマ</t>
    </rPh>
    <rPh sb="3" eb="5">
      <t>ヨミウリ</t>
    </rPh>
    <rPh sb="5" eb="7">
      <t>イワヌマ</t>
    </rPh>
    <rPh sb="8" eb="10">
      <t>トウゴウ</t>
    </rPh>
    <phoneticPr fontId="3"/>
  </si>
  <si>
    <t>名取は朝日名取に統合されました。</t>
    <rPh sb="0" eb="2">
      <t>ナトリ</t>
    </rPh>
    <rPh sb="3" eb="5">
      <t>アサヒ</t>
    </rPh>
    <rPh sb="5" eb="7">
      <t>ナトリ</t>
    </rPh>
    <rPh sb="8" eb="10">
      <t>トウゴウ</t>
    </rPh>
    <phoneticPr fontId="3"/>
  </si>
  <si>
    <t>多賀城は読売多賀城に</t>
    <rPh sb="0" eb="3">
      <t>タガジョウ</t>
    </rPh>
    <rPh sb="4" eb="6">
      <t>ヨミウリ</t>
    </rPh>
    <rPh sb="6" eb="9">
      <t>タガジョウ</t>
    </rPh>
    <phoneticPr fontId="3"/>
  </si>
  <si>
    <t>統合されました。</t>
    <rPh sb="0" eb="2">
      <t>トウゴウ</t>
    </rPh>
    <phoneticPr fontId="3"/>
  </si>
  <si>
    <t>角田</t>
    <rPh sb="0" eb="2">
      <t>カクダ</t>
    </rPh>
    <phoneticPr fontId="3"/>
  </si>
  <si>
    <t>河北新報に統合されました。</t>
    <rPh sb="0" eb="2">
      <t>カホク</t>
    </rPh>
    <rPh sb="2" eb="4">
      <t>シンポウ</t>
    </rPh>
    <rPh sb="5" eb="7">
      <t>トウゴウ</t>
    </rPh>
    <phoneticPr fontId="3"/>
  </si>
  <si>
    <t>亘理</t>
    <rPh sb="0" eb="2">
      <t>ワタリ</t>
    </rPh>
    <phoneticPr fontId="3"/>
  </si>
  <si>
    <t>逢隈</t>
    <rPh sb="0" eb="2">
      <t>オオクマ</t>
    </rPh>
    <phoneticPr fontId="3"/>
  </si>
  <si>
    <t>美里西部</t>
    <phoneticPr fontId="3"/>
  </si>
  <si>
    <t>小牛田駅前</t>
    <rPh sb="0" eb="3">
      <t>コゴタ</t>
    </rPh>
    <rPh sb="3" eb="5">
      <t>エキマエ</t>
    </rPh>
    <phoneticPr fontId="3"/>
  </si>
  <si>
    <t>本小牛田</t>
    <rPh sb="0" eb="1">
      <t>モト</t>
    </rPh>
    <rPh sb="1" eb="4">
      <t>コゴタ</t>
    </rPh>
    <phoneticPr fontId="3"/>
  </si>
  <si>
    <t>築館</t>
  </si>
  <si>
    <t>読売に統合されました。</t>
    <rPh sb="0" eb="2">
      <t>ヨミウリ</t>
    </rPh>
    <rPh sb="3" eb="5">
      <t>トウゴウ</t>
    </rPh>
    <phoneticPr fontId="3"/>
  </si>
  <si>
    <t>気仙沼※</t>
    <phoneticPr fontId="3"/>
  </si>
  <si>
    <t>気仙沼南</t>
    <rPh sb="0" eb="3">
      <t>ケセンヌマ</t>
    </rPh>
    <rPh sb="3" eb="4">
      <t>ミナミ</t>
    </rPh>
    <phoneticPr fontId="3"/>
  </si>
  <si>
    <t>気仙沼</t>
    <rPh sb="0" eb="3">
      <t>ケセンヌマ</t>
    </rPh>
    <phoneticPr fontId="3"/>
  </si>
  <si>
    <t xml:space="preserve"> （荒巻は廃店となり北山・中山・桜ヶ丘・台原に統合されました）</t>
    <rPh sb="2" eb="4">
      <t>アラマキ</t>
    </rPh>
    <rPh sb="5" eb="7">
      <t>ハイテン</t>
    </rPh>
    <rPh sb="10" eb="12">
      <t>キタヤマ</t>
    </rPh>
    <rPh sb="13" eb="15">
      <t>ナカヤマ</t>
    </rPh>
    <rPh sb="16" eb="19">
      <t>サクラガオカ</t>
    </rPh>
    <rPh sb="20" eb="22">
      <t>ダイハラ</t>
    </rPh>
    <rPh sb="23" eb="25">
      <t>トウゴウ</t>
    </rPh>
    <phoneticPr fontId="3"/>
  </si>
  <si>
    <t>（荒巻は廃店となり北山・中山・桜ヶ丘・台原に統合されました）</t>
    <phoneticPr fontId="3"/>
  </si>
  <si>
    <t>（荒巻は廃店となり北山・中山・桜ヶ丘・台原に統合されました）</t>
    <phoneticPr fontId="3"/>
  </si>
  <si>
    <t>※　くりこま佐藤は栗駒千葉との統合に伴い、店名がくりこまに変わりました。</t>
    <rPh sb="6" eb="8">
      <t>サトウ</t>
    </rPh>
    <rPh sb="9" eb="11">
      <t>クリコマ</t>
    </rPh>
    <rPh sb="11" eb="13">
      <t>チバ</t>
    </rPh>
    <rPh sb="15" eb="17">
      <t>トウゴウ</t>
    </rPh>
    <rPh sb="18" eb="19">
      <t>トモナ</t>
    </rPh>
    <rPh sb="21" eb="23">
      <t>テンメイ</t>
    </rPh>
    <rPh sb="29" eb="30">
      <t>カ</t>
    </rPh>
    <phoneticPr fontId="3"/>
  </si>
  <si>
    <t>くりこま ※</t>
  </si>
  <si>
    <t>宮城県新聞折込広告部数表</t>
    <rPh sb="0" eb="3">
      <t>ミヤギケン</t>
    </rPh>
    <rPh sb="3" eb="5">
      <t>シンブン</t>
    </rPh>
    <rPh sb="5" eb="7">
      <t>オリコミ</t>
    </rPh>
    <rPh sb="7" eb="9">
      <t>コウコク</t>
    </rPh>
    <rPh sb="9" eb="11">
      <t>ブスウ</t>
    </rPh>
    <rPh sb="11" eb="12">
      <t>ヒョウ</t>
    </rPh>
    <phoneticPr fontId="3"/>
  </si>
  <si>
    <t>宮城県仙台市若林区鶴代町5-57</t>
    <rPh sb="0" eb="3">
      <t>ミヤギケン</t>
    </rPh>
    <rPh sb="3" eb="6">
      <t>センダイシ</t>
    </rPh>
    <rPh sb="6" eb="9">
      <t>ワカバヤシク</t>
    </rPh>
    <rPh sb="9" eb="10">
      <t>ツル</t>
    </rPh>
    <rPh sb="10" eb="11">
      <t>シロ</t>
    </rPh>
    <rPh sb="11" eb="12">
      <t>マチ</t>
    </rPh>
    <phoneticPr fontId="3"/>
  </si>
  <si>
    <t>TEL022-236-6763</t>
    <phoneticPr fontId="3"/>
  </si>
  <si>
    <t>FAX022-284-6546</t>
    <phoneticPr fontId="3"/>
  </si>
  <si>
    <t>宮城県折込広告三社会制作</t>
    <rPh sb="0" eb="3">
      <t>ミヤギケン</t>
    </rPh>
    <rPh sb="3" eb="5">
      <t>オリコミ</t>
    </rPh>
    <rPh sb="5" eb="7">
      <t>コウコク</t>
    </rPh>
    <rPh sb="7" eb="9">
      <t>サンシャ</t>
    </rPh>
    <rPh sb="9" eb="10">
      <t>カイ</t>
    </rPh>
    <rPh sb="10" eb="12">
      <t>セイサク</t>
    </rPh>
    <phoneticPr fontId="3"/>
  </si>
  <si>
    <t>石巻販売店に統合されました。</t>
    <rPh sb="0" eb="2">
      <t>イシノマキ</t>
    </rPh>
    <rPh sb="2" eb="4">
      <t>ハンバイ</t>
    </rPh>
    <rPh sb="4" eb="5">
      <t>テン</t>
    </rPh>
    <rPh sb="6" eb="8">
      <t>トウゴウ</t>
    </rPh>
    <phoneticPr fontId="3"/>
  </si>
  <si>
    <t>（向山は廃店となり㉜八木山に統合されました）</t>
    <phoneticPr fontId="3"/>
  </si>
  <si>
    <t>（向山は廃店となり㉜八木山に統合されました）</t>
    <phoneticPr fontId="3"/>
  </si>
  <si>
    <t>塩釜市　多賀城市　宮城郡　黒川郡　富谷市　名取市　岩沼市</t>
    <rPh sb="0" eb="3">
      <t>シオガマシ</t>
    </rPh>
    <rPh sb="4" eb="8">
      <t>タガジョウシ</t>
    </rPh>
    <rPh sb="9" eb="11">
      <t>ミヤギ</t>
    </rPh>
    <rPh sb="11" eb="12">
      <t>グン</t>
    </rPh>
    <rPh sb="13" eb="16">
      <t>クロカワグン</t>
    </rPh>
    <rPh sb="17" eb="19">
      <t>トミヤ</t>
    </rPh>
    <rPh sb="19" eb="20">
      <t>シ</t>
    </rPh>
    <rPh sb="21" eb="24">
      <t>ナトリシ</t>
    </rPh>
    <rPh sb="25" eb="28">
      <t>イワヌマシ</t>
    </rPh>
    <phoneticPr fontId="3"/>
  </si>
  <si>
    <t>※　河北新報鶴巣店では富谷市の一部を取り扱っております。</t>
    <rPh sb="2" eb="4">
      <t>カホク</t>
    </rPh>
    <rPh sb="4" eb="6">
      <t>シンポウ</t>
    </rPh>
    <rPh sb="6" eb="8">
      <t>ツルス</t>
    </rPh>
    <rPh sb="8" eb="9">
      <t>テン</t>
    </rPh>
    <rPh sb="11" eb="13">
      <t>トミヤ</t>
    </rPh>
    <rPh sb="13" eb="14">
      <t>シ</t>
    </rPh>
    <rPh sb="15" eb="17">
      <t>イチブ</t>
    </rPh>
    <rPh sb="18" eb="19">
      <t>ト</t>
    </rPh>
    <rPh sb="20" eb="21">
      <t>アツカ</t>
    </rPh>
    <phoneticPr fontId="3"/>
  </si>
  <si>
    <t>※　岩沼市内の毎日新聞は河北新報岩沼店が、産経新聞は朝日新聞岩沼店が取り扱っております。</t>
  </si>
  <si>
    <t>※　名取市内の毎日新聞は河北新報販売店が、日経新聞・産経新聞は朝日新聞名取店が取り扱っております。</t>
  </si>
  <si>
    <t>※　富谷市の部数は仙台市内一部の販売店にも含まれております。</t>
    <rPh sb="2" eb="4">
      <t>トミヤ</t>
    </rPh>
    <rPh sb="4" eb="5">
      <t>シ</t>
    </rPh>
    <rPh sb="6" eb="8">
      <t>ブスウ</t>
    </rPh>
    <rPh sb="9" eb="13">
      <t>センダイシナイ</t>
    </rPh>
    <rPh sb="13" eb="15">
      <t>イチブ</t>
    </rPh>
    <rPh sb="16" eb="19">
      <t>ハンバイテン</t>
    </rPh>
    <rPh sb="21" eb="22">
      <t>フク</t>
    </rPh>
    <phoneticPr fontId="3"/>
  </si>
  <si>
    <t>富谷市</t>
    <rPh sb="0" eb="2">
      <t>トミヤ</t>
    </rPh>
    <rPh sb="2" eb="3">
      <t>シ</t>
    </rPh>
    <phoneticPr fontId="3"/>
  </si>
  <si>
    <t>※表記地区名と行政区域が販売店管轄区域と一致しない区域、または表記があります。</t>
  </si>
  <si>
    <t>※H28年10月10日より、富谷町→富谷市に移行しました。</t>
    <phoneticPr fontId="3"/>
  </si>
  <si>
    <t xml:space="preserve">※  青→青葉区、宮→宮城野区、若→若林区、太→太白区、泉→泉区、名→名取市、多→多賀城市、利→宮城郡利府町、富→富谷市、和→黒川郡大和町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リフ</t>
    </rPh>
    <rPh sb="48" eb="51">
      <t>ミヤギグン</t>
    </rPh>
    <rPh sb="51" eb="52">
      <t>リ</t>
    </rPh>
    <rPh sb="52" eb="53">
      <t>フ</t>
    </rPh>
    <rPh sb="53" eb="54">
      <t>マチ</t>
    </rPh>
    <rPh sb="55" eb="56">
      <t>トミ</t>
    </rPh>
    <rPh sb="57" eb="59">
      <t>トミヤ</t>
    </rPh>
    <rPh sb="59" eb="60">
      <t>シ</t>
    </rPh>
    <rPh sb="61" eb="62">
      <t>ワ</t>
    </rPh>
    <rPh sb="63" eb="66">
      <t>クロカワグン</t>
    </rPh>
    <rPh sb="66" eb="68">
      <t>タイワ</t>
    </rPh>
    <rPh sb="68" eb="69">
      <t>マチ</t>
    </rPh>
    <phoneticPr fontId="3"/>
  </si>
  <si>
    <t xml:space="preserve">※  青→青葉区、宮→宮城野区、若→若林区、太→太白区、泉→泉区、名→名取市、多→多賀城市、富→富谷市、和→黒川郡大和町       </t>
    <rPh sb="3" eb="4">
      <t>アオ</t>
    </rPh>
    <rPh sb="5" eb="7">
      <t>アオバ</t>
    </rPh>
    <rPh sb="7" eb="8">
      <t>ク</t>
    </rPh>
    <rPh sb="9" eb="10">
      <t>ミヤ</t>
    </rPh>
    <rPh sb="11" eb="15">
      <t>ミヤギノク</t>
    </rPh>
    <rPh sb="16" eb="17">
      <t>ワカ</t>
    </rPh>
    <rPh sb="18" eb="21">
      <t>ワカバヤシク</t>
    </rPh>
    <rPh sb="22" eb="23">
      <t>タイ</t>
    </rPh>
    <rPh sb="24" eb="27">
      <t>タイハクク</t>
    </rPh>
    <rPh sb="28" eb="29">
      <t>イズミ</t>
    </rPh>
    <rPh sb="30" eb="32">
      <t>イズミク</t>
    </rPh>
    <rPh sb="33" eb="34">
      <t>ナ</t>
    </rPh>
    <rPh sb="35" eb="38">
      <t>ナトリシ</t>
    </rPh>
    <rPh sb="39" eb="40">
      <t>タタ</t>
    </rPh>
    <rPh sb="41" eb="45">
      <t>タガジョウシ</t>
    </rPh>
    <rPh sb="46" eb="47">
      <t>トミ</t>
    </rPh>
    <rPh sb="48" eb="50">
      <t>トミヤ</t>
    </rPh>
    <rPh sb="50" eb="51">
      <t>シ</t>
    </rPh>
    <rPh sb="52" eb="53">
      <t>ワ</t>
    </rPh>
    <rPh sb="54" eb="57">
      <t>クロカワグン</t>
    </rPh>
    <rPh sb="57" eb="59">
      <t>タイワ</t>
    </rPh>
    <rPh sb="59" eb="60">
      <t>マチ</t>
    </rPh>
    <phoneticPr fontId="3"/>
  </si>
  <si>
    <t xml:space="preserve">※  青→青葉区、宮→宮城野区、若→若林区、太→太白区、泉→泉区、名→名取市、富→富谷市、和→黒川郡大和町       </t>
    <rPh sb="43" eb="44">
      <t>シ</t>
    </rPh>
    <phoneticPr fontId="3"/>
  </si>
  <si>
    <t>（原町は廃店となり㉔宮城野に統合されました）</t>
    <rPh sb="1" eb="3">
      <t>ハラマチ</t>
    </rPh>
    <rPh sb="10" eb="13">
      <t>ミヤギノ</t>
    </rPh>
    <phoneticPr fontId="3"/>
  </si>
  <si>
    <t>泉南部(八乙女)</t>
    <rPh sb="0" eb="1">
      <t>イズミ</t>
    </rPh>
    <rPh sb="1" eb="3">
      <t>ナンブ</t>
    </rPh>
    <rPh sb="4" eb="5">
      <t>ハチ</t>
    </rPh>
    <rPh sb="5" eb="7">
      <t>オトメ</t>
    </rPh>
    <phoneticPr fontId="3"/>
  </si>
  <si>
    <t>南光台</t>
    <rPh sb="0" eb="3">
      <t>ナンコウダイ</t>
    </rPh>
    <phoneticPr fontId="3"/>
  </si>
  <si>
    <t>(南光台は廃店となり⑧泉南部に統合されました）</t>
    <rPh sb="1" eb="4">
      <t>ナンコウダイ</t>
    </rPh>
    <rPh sb="11" eb="12">
      <t>イズミ</t>
    </rPh>
    <rPh sb="12" eb="14">
      <t>ナンブ</t>
    </rPh>
    <phoneticPr fontId="3"/>
  </si>
  <si>
    <t>泉南部（八乙女）</t>
    <rPh sb="0" eb="1">
      <t>イズミ</t>
    </rPh>
    <rPh sb="1" eb="3">
      <t>ナンブ</t>
    </rPh>
    <rPh sb="4" eb="7">
      <t>ヤオトメ</t>
    </rPh>
    <phoneticPr fontId="3"/>
  </si>
  <si>
    <t>八乙女は朝日泉南部に統合されました。</t>
    <rPh sb="0" eb="3">
      <t>ヤオトメ</t>
    </rPh>
    <rPh sb="6" eb="7">
      <t>イズミ</t>
    </rPh>
    <rPh sb="7" eb="9">
      <t>ナンブ</t>
    </rPh>
    <rPh sb="10" eb="12">
      <t>トウゴウ</t>
    </rPh>
    <phoneticPr fontId="3"/>
  </si>
  <si>
    <t>日経合計</t>
    <rPh sb="0" eb="2">
      <t>ニッケイ</t>
    </rPh>
    <rPh sb="2" eb="4">
      <t>ゴウケイ</t>
    </rPh>
    <phoneticPr fontId="3"/>
  </si>
  <si>
    <t>※　複…複合店</t>
    <phoneticPr fontId="3"/>
  </si>
  <si>
    <t>※　朝日新聞八乙女店は、南光台店と統合して泉南部店となりました。</t>
    <rPh sb="2" eb="4">
      <t>アサヒ</t>
    </rPh>
    <rPh sb="4" eb="6">
      <t>シンブン</t>
    </rPh>
    <rPh sb="6" eb="10">
      <t>ヤオトメテン</t>
    </rPh>
    <rPh sb="12" eb="15">
      <t>ナンコウダイ</t>
    </rPh>
    <rPh sb="15" eb="16">
      <t>テン</t>
    </rPh>
    <rPh sb="17" eb="19">
      <t>トウゴウ</t>
    </rPh>
    <rPh sb="21" eb="22">
      <t>イズミ</t>
    </rPh>
    <rPh sb="22" eb="24">
      <t>ナンブ</t>
    </rPh>
    <rPh sb="24" eb="25">
      <t>テン</t>
    </rPh>
    <phoneticPr fontId="3"/>
  </si>
  <si>
    <r>
      <t xml:space="preserve">亘理・
　山元 </t>
    </r>
    <r>
      <rPr>
        <sz val="8"/>
        <rFont val="ＭＳ Ｐ明朝"/>
        <family val="1"/>
        <charset val="128"/>
      </rPr>
      <t>※</t>
    </r>
    <rPh sb="5" eb="7">
      <t>ヤマモト</t>
    </rPh>
    <phoneticPr fontId="3"/>
  </si>
  <si>
    <t xml:space="preserve">※　亘理町内の日本経済新聞は読売新聞亘理・山元店が取り扱っております。  </t>
    <rPh sb="7" eb="9">
      <t>ニッポン</t>
    </rPh>
    <rPh sb="9" eb="11">
      <t>ケイザイ</t>
    </rPh>
    <rPh sb="11" eb="13">
      <t>シンブン</t>
    </rPh>
    <rPh sb="14" eb="16">
      <t>ヨミウリ</t>
    </rPh>
    <rPh sb="16" eb="18">
      <t>シンブン</t>
    </rPh>
    <rPh sb="21" eb="23">
      <t>ヤマモト</t>
    </rPh>
    <rPh sb="23" eb="24">
      <t>テン</t>
    </rPh>
    <rPh sb="25" eb="26">
      <t>ト</t>
    </rPh>
    <rPh sb="27" eb="28">
      <t>アツカ</t>
    </rPh>
    <phoneticPr fontId="3"/>
  </si>
  <si>
    <t>折込部数</t>
    <rPh sb="0" eb="2">
      <t>オリコミ</t>
    </rPh>
    <rPh sb="2" eb="4">
      <t>ブスウ</t>
    </rPh>
    <phoneticPr fontId="3"/>
  </si>
  <si>
    <t>のぞみ野</t>
    <rPh sb="3" eb="4">
      <t>ノ</t>
    </rPh>
    <phoneticPr fontId="3"/>
  </si>
  <si>
    <t>中里</t>
    <rPh sb="0" eb="2">
      <t>ナカザト</t>
    </rPh>
    <phoneticPr fontId="3"/>
  </si>
  <si>
    <t>渡波</t>
    <rPh sb="0" eb="1">
      <t>ワタリ</t>
    </rPh>
    <rPh sb="1" eb="2">
      <t>ナミ</t>
    </rPh>
    <phoneticPr fontId="3"/>
  </si>
  <si>
    <t>朝日新聞栗駒販売店は河北新報</t>
    <rPh sb="0" eb="2">
      <t>アサヒ</t>
    </rPh>
    <rPh sb="2" eb="4">
      <t>シンブン</t>
    </rPh>
    <rPh sb="4" eb="6">
      <t>クリコマ</t>
    </rPh>
    <rPh sb="6" eb="9">
      <t>ハンバイテン</t>
    </rPh>
    <rPh sb="10" eb="12">
      <t>カホク</t>
    </rPh>
    <rPh sb="12" eb="14">
      <t>シンポウ</t>
    </rPh>
    <phoneticPr fontId="3"/>
  </si>
  <si>
    <t>くりこま販売店に統合されました。</t>
    <rPh sb="4" eb="7">
      <t>ハンバイテン</t>
    </rPh>
    <rPh sb="8" eb="10">
      <t>トウゴウ</t>
    </rPh>
    <phoneticPr fontId="3"/>
  </si>
  <si>
    <t>※ 登米市の産経新聞は読売新聞佐沼店、朝日新聞・毎日新聞は読売新聞登米店が取り扱っております。</t>
    <rPh sb="2" eb="5">
      <t>トメシ</t>
    </rPh>
    <rPh sb="6" eb="8">
      <t>サンケイ</t>
    </rPh>
    <rPh sb="8" eb="10">
      <t>シンブン</t>
    </rPh>
    <rPh sb="11" eb="13">
      <t>ヨミウリ</t>
    </rPh>
    <rPh sb="13" eb="15">
      <t>シンブン</t>
    </rPh>
    <rPh sb="15" eb="17">
      <t>サヌマ</t>
    </rPh>
    <rPh sb="17" eb="18">
      <t>テン</t>
    </rPh>
    <rPh sb="19" eb="21">
      <t>アサヒ</t>
    </rPh>
    <rPh sb="21" eb="23">
      <t>シンブン</t>
    </rPh>
    <rPh sb="24" eb="26">
      <t>マイニチ</t>
    </rPh>
    <rPh sb="26" eb="28">
      <t>シンブン</t>
    </rPh>
    <rPh sb="29" eb="31">
      <t>ヨミウリ</t>
    </rPh>
    <rPh sb="31" eb="33">
      <t>シンブン</t>
    </rPh>
    <rPh sb="33" eb="36">
      <t>トメテン</t>
    </rPh>
    <rPh sb="37" eb="38">
      <t>ト</t>
    </rPh>
    <rPh sb="39" eb="40">
      <t>アツカ</t>
    </rPh>
    <phoneticPr fontId="3"/>
  </si>
  <si>
    <t>野蒜・小野</t>
    <rPh sb="0" eb="2">
      <t>ノビル</t>
    </rPh>
    <rPh sb="3" eb="5">
      <t>オノ</t>
    </rPh>
    <phoneticPr fontId="3"/>
  </si>
  <si>
    <t>野蒜は野蒜・小野販売所に統合されました。</t>
    <rPh sb="0" eb="2">
      <t>ノビル</t>
    </rPh>
    <rPh sb="3" eb="5">
      <t>ノビル</t>
    </rPh>
    <rPh sb="6" eb="8">
      <t>オノ</t>
    </rPh>
    <rPh sb="8" eb="10">
      <t>ハンバイ</t>
    </rPh>
    <rPh sb="10" eb="11">
      <t>ショ</t>
    </rPh>
    <rPh sb="12" eb="14">
      <t>トウゴウ</t>
    </rPh>
    <phoneticPr fontId="3"/>
  </si>
  <si>
    <t>佐沼※</t>
    <phoneticPr fontId="3"/>
  </si>
  <si>
    <t>登米※</t>
    <phoneticPr fontId="3"/>
  </si>
  <si>
    <t>※　読売新聞築館店550枚には、100枚日本経済新聞が含まれております。</t>
    <rPh sb="2" eb="4">
      <t>ヨミウリ</t>
    </rPh>
    <rPh sb="4" eb="6">
      <t>シンブン</t>
    </rPh>
    <rPh sb="6" eb="8">
      <t>ツキダテ</t>
    </rPh>
    <rPh sb="8" eb="9">
      <t>テン</t>
    </rPh>
    <rPh sb="12" eb="13">
      <t>マイ</t>
    </rPh>
    <rPh sb="19" eb="20">
      <t>マイ</t>
    </rPh>
    <rPh sb="20" eb="22">
      <t>ニホン</t>
    </rPh>
    <rPh sb="22" eb="24">
      <t>ケイザイ</t>
    </rPh>
    <rPh sb="24" eb="26">
      <t>シンブン</t>
    </rPh>
    <rPh sb="27" eb="28">
      <t>フク</t>
    </rPh>
    <phoneticPr fontId="3"/>
  </si>
  <si>
    <t xml:space="preserve"> （中倉は廃店となり㉔宮城野・㉕南小泉に統合されました）</t>
    <rPh sb="2" eb="4">
      <t>ナカクラ</t>
    </rPh>
    <rPh sb="5" eb="7">
      <t>ハイテン</t>
    </rPh>
    <rPh sb="11" eb="14">
      <t>ミヤギノ</t>
    </rPh>
    <rPh sb="16" eb="17">
      <t>ミナミ</t>
    </rPh>
    <rPh sb="17" eb="19">
      <t>コイズミ</t>
    </rPh>
    <rPh sb="20" eb="22">
      <t>トウゴウ</t>
    </rPh>
    <phoneticPr fontId="3"/>
  </si>
  <si>
    <t>多賀城東部は多賀城販売店に統合されました</t>
    <rPh sb="0" eb="3">
      <t>タガジョウ</t>
    </rPh>
    <rPh sb="3" eb="5">
      <t>トウブ</t>
    </rPh>
    <rPh sb="6" eb="9">
      <t>タガジョウ</t>
    </rPh>
    <rPh sb="9" eb="12">
      <t>ハンバイテン</t>
    </rPh>
    <rPh sb="13" eb="15">
      <t>トウゴウ</t>
    </rPh>
    <phoneticPr fontId="3"/>
  </si>
  <si>
    <t>多賀城</t>
    <rPh sb="0" eb="3">
      <t>タガジョウ</t>
    </rPh>
    <phoneticPr fontId="3"/>
  </si>
  <si>
    <t>（向山は廃店となり㉜八木山に統合されました）</t>
    <rPh sb="1" eb="3">
      <t>ムカイヤマ</t>
    </rPh>
    <rPh sb="10" eb="12">
      <t>ヤギ</t>
    </rPh>
    <rPh sb="12" eb="13">
      <t>ヤマ</t>
    </rPh>
    <phoneticPr fontId="3"/>
  </si>
  <si>
    <t>（南光台は廃店となり黒松・旭ヶ丘・鶴ヶ谷に統合されました）</t>
    <rPh sb="1" eb="4">
      <t>ナンコウダイ</t>
    </rPh>
    <rPh sb="10" eb="12">
      <t>クロマツ</t>
    </rPh>
    <rPh sb="13" eb="16">
      <t>アサヒガオカ</t>
    </rPh>
    <rPh sb="17" eb="18">
      <t>ツル</t>
    </rPh>
    <rPh sb="19" eb="20">
      <t>ヤ</t>
    </rPh>
    <phoneticPr fontId="3"/>
  </si>
  <si>
    <t xml:space="preserve"> （南光台は廃店となり黒松・旭ヶ丘・鶴ヶ谷に統合されました）</t>
    <rPh sb="2" eb="5">
      <t>ナンコウダイ</t>
    </rPh>
    <rPh sb="6" eb="8">
      <t>ハイテン</t>
    </rPh>
    <rPh sb="11" eb="13">
      <t>クロマツ</t>
    </rPh>
    <rPh sb="14" eb="17">
      <t>アサヒガオカ</t>
    </rPh>
    <rPh sb="18" eb="19">
      <t>ツル</t>
    </rPh>
    <rPh sb="20" eb="21">
      <t>ヤ</t>
    </rPh>
    <rPh sb="22" eb="24">
      <t>トウゴウ</t>
    </rPh>
    <phoneticPr fontId="3"/>
  </si>
  <si>
    <t>（中倉は廃店となり㉔宮城野・㉕南小泉に統合されました）</t>
    <rPh sb="1" eb="3">
      <t>ナカクラ</t>
    </rPh>
    <rPh sb="10" eb="13">
      <t>ミヤギノ</t>
    </rPh>
    <rPh sb="15" eb="16">
      <t>ミナミ</t>
    </rPh>
    <rPh sb="16" eb="18">
      <t>コイズミ</t>
    </rPh>
    <phoneticPr fontId="3"/>
  </si>
  <si>
    <t>（南光台は廃店となり黒松・旭ヶ丘・鶴ヶ谷に統合されました）</t>
    <rPh sb="1" eb="4">
      <t>ナンコウダイ</t>
    </rPh>
    <rPh sb="5" eb="7">
      <t>ハイテン</t>
    </rPh>
    <rPh sb="10" eb="12">
      <t>クロマツ</t>
    </rPh>
    <rPh sb="13" eb="16">
      <t>アサヒガオカ</t>
    </rPh>
    <rPh sb="17" eb="18">
      <t>ツル</t>
    </rPh>
    <rPh sb="19" eb="20">
      <t>ヤ</t>
    </rPh>
    <rPh sb="21" eb="23">
      <t>トウゴウ</t>
    </rPh>
    <phoneticPr fontId="3"/>
  </si>
  <si>
    <t>（中倉は廃店となり㉔宮城野・㉕南小泉に統合されました）</t>
    <rPh sb="1" eb="3">
      <t>ナカクラ</t>
    </rPh>
    <rPh sb="4" eb="6">
      <t>ハイテン</t>
    </rPh>
    <rPh sb="10" eb="13">
      <t>ミヤギノ</t>
    </rPh>
    <rPh sb="15" eb="16">
      <t>ミナミ</t>
    </rPh>
    <rPh sb="16" eb="18">
      <t>コイズミ</t>
    </rPh>
    <rPh sb="19" eb="21">
      <t>トウゴウ</t>
    </rPh>
    <phoneticPr fontId="3"/>
  </si>
  <si>
    <t>　　 下余田・大曲・高柳・小塚原地区、名取大手町販売店の田高・高舘・愛島地区、南名取販売店の飯野坂・植松、愛島・愛島台地区は河北PP配布不可となります）</t>
    <rPh sb="3" eb="4">
      <t>シモ</t>
    </rPh>
    <rPh sb="4" eb="6">
      <t>ヨデン</t>
    </rPh>
    <rPh sb="7" eb="9">
      <t>オオマガリ</t>
    </rPh>
    <rPh sb="10" eb="12">
      <t>タカヤナギ</t>
    </rPh>
    <rPh sb="13" eb="14">
      <t>コ</t>
    </rPh>
    <rPh sb="14" eb="16">
      <t>ツカハラ</t>
    </rPh>
    <rPh sb="16" eb="18">
      <t>チク</t>
    </rPh>
    <rPh sb="19" eb="21">
      <t>ナトリ</t>
    </rPh>
    <rPh sb="21" eb="24">
      <t>オオテマチ</t>
    </rPh>
    <rPh sb="24" eb="27">
      <t>ハンバイテン</t>
    </rPh>
    <rPh sb="28" eb="29">
      <t>タ</t>
    </rPh>
    <rPh sb="29" eb="30">
      <t>タカ</t>
    </rPh>
    <rPh sb="31" eb="33">
      <t>タカダテ</t>
    </rPh>
    <rPh sb="34" eb="36">
      <t>メデシマ</t>
    </rPh>
    <rPh sb="36" eb="38">
      <t>チク</t>
    </rPh>
    <rPh sb="39" eb="40">
      <t>ミナミ</t>
    </rPh>
    <rPh sb="40" eb="42">
      <t>ナトリ</t>
    </rPh>
    <rPh sb="42" eb="45">
      <t>ハンバイテン</t>
    </rPh>
    <rPh sb="46" eb="47">
      <t>イイ</t>
    </rPh>
    <rPh sb="47" eb="49">
      <t>ノザカ</t>
    </rPh>
    <rPh sb="50" eb="52">
      <t>ウエマツ</t>
    </rPh>
    <rPh sb="53" eb="55">
      <t>メデシマ</t>
    </rPh>
    <rPh sb="56" eb="58">
      <t>メデシマ</t>
    </rPh>
    <rPh sb="58" eb="59">
      <t>ダイ</t>
    </rPh>
    <rPh sb="59" eb="61">
      <t>チク</t>
    </rPh>
    <rPh sb="62" eb="64">
      <t>カホク</t>
    </rPh>
    <rPh sb="66" eb="68">
      <t>ハイフ</t>
    </rPh>
    <rPh sb="68" eb="70">
      <t>フカ</t>
    </rPh>
    <phoneticPr fontId="3"/>
  </si>
  <si>
    <t>朝日新聞に統合されました。</t>
    <rPh sb="0" eb="2">
      <t>アサヒ</t>
    </rPh>
    <rPh sb="2" eb="4">
      <t>シンブン</t>
    </rPh>
    <rPh sb="5" eb="7">
      <t>トウゴウ</t>
    </rPh>
    <phoneticPr fontId="3"/>
  </si>
  <si>
    <t>※　旧雄勝店は女川店と統合。　河北新報女川店　内訳（女川町1,400枚、旧雄勝町350枚）</t>
    <rPh sb="2" eb="3">
      <t>キュウ</t>
    </rPh>
    <rPh sb="3" eb="5">
      <t>オガツ</t>
    </rPh>
    <rPh sb="5" eb="6">
      <t>テン</t>
    </rPh>
    <rPh sb="7" eb="9">
      <t>オナガワ</t>
    </rPh>
    <rPh sb="9" eb="10">
      <t>テン</t>
    </rPh>
    <rPh sb="11" eb="13">
      <t>トウゴウ</t>
    </rPh>
    <phoneticPr fontId="3"/>
  </si>
  <si>
    <t>※　河北新報野蒜・小野販売店内訳(野蒜地区700枚、小野地区1,100枚)</t>
    <rPh sb="2" eb="4">
      <t>カホク</t>
    </rPh>
    <rPh sb="4" eb="6">
      <t>シンポウ</t>
    </rPh>
    <rPh sb="6" eb="8">
      <t>ノビル</t>
    </rPh>
    <rPh sb="9" eb="11">
      <t>オノ</t>
    </rPh>
    <rPh sb="11" eb="14">
      <t>ハンバイテン</t>
    </rPh>
    <rPh sb="14" eb="16">
      <t>ウチワケ</t>
    </rPh>
    <rPh sb="17" eb="19">
      <t>ノビル</t>
    </rPh>
    <rPh sb="19" eb="21">
      <t>チク</t>
    </rPh>
    <rPh sb="24" eb="25">
      <t>マイ</t>
    </rPh>
    <rPh sb="26" eb="28">
      <t>オノ</t>
    </rPh>
    <rPh sb="28" eb="30">
      <t>チク</t>
    </rPh>
    <rPh sb="35" eb="36">
      <t>マイ</t>
    </rPh>
    <phoneticPr fontId="3"/>
  </si>
  <si>
    <r>
      <t xml:space="preserve">涌谷 </t>
    </r>
    <r>
      <rPr>
        <b/>
        <sz val="9"/>
        <rFont val="ＭＳ Ｐ明朝"/>
        <family val="1"/>
        <charset val="128"/>
      </rPr>
      <t>（注）</t>
    </r>
    <rPh sb="4" eb="5">
      <t>チュウ</t>
    </rPh>
    <phoneticPr fontId="3"/>
  </si>
  <si>
    <t>（注）河北涌谷販売店は、平成30年6月以降の折込料金について大幅で</t>
    <rPh sb="1" eb="2">
      <t>チュウ</t>
    </rPh>
    <rPh sb="3" eb="5">
      <t>カホク</t>
    </rPh>
    <rPh sb="5" eb="7">
      <t>ワクヤ</t>
    </rPh>
    <rPh sb="7" eb="10">
      <t>ハンバイテン</t>
    </rPh>
    <rPh sb="12" eb="14">
      <t>ヘイセイ</t>
    </rPh>
    <rPh sb="16" eb="17">
      <t>ネン</t>
    </rPh>
    <rPh sb="18" eb="21">
      <t>ガツイコウ</t>
    </rPh>
    <rPh sb="22" eb="24">
      <t>オリコミ</t>
    </rPh>
    <rPh sb="24" eb="26">
      <t>リョウキン</t>
    </rPh>
    <rPh sb="30" eb="32">
      <t>オオハバ</t>
    </rPh>
    <phoneticPr fontId="3"/>
  </si>
  <si>
    <t>　　  急な改訂をしました。</t>
    <rPh sb="4" eb="5">
      <t>キュウ</t>
    </rPh>
    <rPh sb="6" eb="8">
      <t>カイテイ</t>
    </rPh>
    <phoneticPr fontId="3"/>
  </si>
  <si>
    <t>(原町は廃店となり⑤仙台東に統合されました）</t>
    <rPh sb="1" eb="3">
      <t>ハラマチ</t>
    </rPh>
    <rPh sb="10" eb="12">
      <t>センダイ</t>
    </rPh>
    <rPh sb="12" eb="13">
      <t>ヒガシ</t>
    </rPh>
    <phoneticPr fontId="3"/>
  </si>
  <si>
    <t>ゆりが丘 200、北仙台 500、中山 320</t>
    <phoneticPr fontId="3"/>
  </si>
  <si>
    <t>泉東部 550、泉西部 560、泉北部 550</t>
    <phoneticPr fontId="3"/>
  </si>
  <si>
    <t>（金成有壁は廃店となり、金成に統合されました）</t>
    <rPh sb="1" eb="3">
      <t>カンナリ</t>
    </rPh>
    <rPh sb="6" eb="7">
      <t>ハイ</t>
    </rPh>
    <rPh sb="7" eb="8">
      <t>テン</t>
    </rPh>
    <rPh sb="12" eb="14">
      <t>カンナリ</t>
    </rPh>
    <rPh sb="15" eb="17">
      <t>トウゴウ</t>
    </rPh>
    <phoneticPr fontId="3"/>
  </si>
  <si>
    <t>金成</t>
    <rPh sb="0" eb="2">
      <t>カンナリ</t>
    </rPh>
    <phoneticPr fontId="3"/>
  </si>
  <si>
    <t>※  読売新聞中野栄店1,750枚には200枚日本経済新聞が含まれています。</t>
    <rPh sb="3" eb="5">
      <t>ヨミウリ</t>
    </rPh>
    <rPh sb="5" eb="7">
      <t>シンブン</t>
    </rPh>
    <rPh sb="7" eb="9">
      <t>ナカノ</t>
    </rPh>
    <rPh sb="9" eb="10">
      <t>サカエ</t>
    </rPh>
    <rPh sb="10" eb="11">
      <t>ミセ</t>
    </rPh>
    <rPh sb="16" eb="17">
      <t>マイ</t>
    </rPh>
    <rPh sb="22" eb="23">
      <t>マイ</t>
    </rPh>
    <rPh sb="23" eb="25">
      <t>ニホン</t>
    </rPh>
    <rPh sb="25" eb="27">
      <t>ケイザイ</t>
    </rPh>
    <rPh sb="27" eb="29">
      <t>シンブン</t>
    </rPh>
    <rPh sb="30" eb="31">
      <t>フク</t>
    </rPh>
    <phoneticPr fontId="3"/>
  </si>
  <si>
    <t>※　読売新聞多賀城店3,100枚には、500枚日本経済新聞が含まれております。</t>
    <rPh sb="2" eb="4">
      <t>ヨミウリ</t>
    </rPh>
    <rPh sb="4" eb="6">
      <t>シンブン</t>
    </rPh>
    <rPh sb="6" eb="9">
      <t>タガジョウ</t>
    </rPh>
    <rPh sb="9" eb="10">
      <t>テン</t>
    </rPh>
    <rPh sb="15" eb="16">
      <t>マイ</t>
    </rPh>
    <rPh sb="22" eb="23">
      <t>マイ</t>
    </rPh>
    <rPh sb="23" eb="25">
      <t>ニホン</t>
    </rPh>
    <rPh sb="25" eb="27">
      <t>ケイザイ</t>
    </rPh>
    <rPh sb="27" eb="29">
      <t>シンブン</t>
    </rPh>
    <rPh sb="30" eb="31">
      <t>フク</t>
    </rPh>
    <phoneticPr fontId="3"/>
  </si>
  <si>
    <t>※　読売新聞岩沼店2,700枚には、450枚日本経済新聞が含まれます。</t>
    <phoneticPr fontId="3"/>
  </si>
  <si>
    <t>※　河北新報白石店内訳（白石市内10,000枚、蔵王町2,850枚、七ケ宿町400枚）</t>
    <rPh sb="4" eb="6">
      <t>シンポウ</t>
    </rPh>
    <rPh sb="8" eb="9">
      <t>テン</t>
    </rPh>
    <rPh sb="12" eb="16">
      <t>シロイシシナイ</t>
    </rPh>
    <rPh sb="22" eb="23">
      <t>マイ</t>
    </rPh>
    <rPh sb="37" eb="38">
      <t>マチ</t>
    </rPh>
    <phoneticPr fontId="3"/>
  </si>
  <si>
    <t>※　旧古川市清滝地区は栗原方面河北新報高清水店が300枚取り扱っております。</t>
    <rPh sb="2" eb="3">
      <t>キュウ</t>
    </rPh>
    <rPh sb="3" eb="5">
      <t>フルカワ</t>
    </rPh>
    <rPh sb="5" eb="6">
      <t>シ</t>
    </rPh>
    <rPh sb="6" eb="8">
      <t>キヨタキ</t>
    </rPh>
    <rPh sb="8" eb="10">
      <t>チク</t>
    </rPh>
    <rPh sb="11" eb="13">
      <t>クリハラ</t>
    </rPh>
    <rPh sb="13" eb="15">
      <t>ホウメン</t>
    </rPh>
    <rPh sb="15" eb="17">
      <t>カホク</t>
    </rPh>
    <rPh sb="17" eb="19">
      <t>シンポウ</t>
    </rPh>
    <rPh sb="19" eb="22">
      <t>タカシミズ</t>
    </rPh>
    <rPh sb="22" eb="23">
      <t>テン</t>
    </rPh>
    <rPh sb="27" eb="28">
      <t>マイ</t>
    </rPh>
    <rPh sb="28" eb="29">
      <t>ト</t>
    </rPh>
    <rPh sb="30" eb="31">
      <t>アツカ</t>
    </rPh>
    <phoneticPr fontId="3"/>
  </si>
  <si>
    <t>※　読売新聞石巻店　内訳（石巻地区1,550枚、旧河南町広渕地区150枚）</t>
    <rPh sb="2" eb="4">
      <t>ヨミウリ</t>
    </rPh>
    <rPh sb="4" eb="6">
      <t>シンブン</t>
    </rPh>
    <rPh sb="6" eb="9">
      <t>イシノマキテン</t>
    </rPh>
    <rPh sb="10" eb="12">
      <t>ウチワケ</t>
    </rPh>
    <rPh sb="13" eb="15">
      <t>イシノマキ</t>
    </rPh>
    <rPh sb="15" eb="17">
      <t>チク</t>
    </rPh>
    <rPh sb="22" eb="23">
      <t>マイ</t>
    </rPh>
    <rPh sb="24" eb="25">
      <t>キュウ</t>
    </rPh>
    <rPh sb="25" eb="28">
      <t>カナンチョウ</t>
    </rPh>
    <rPh sb="28" eb="30">
      <t>ヒロブチ</t>
    </rPh>
    <rPh sb="30" eb="32">
      <t>チク</t>
    </rPh>
    <rPh sb="35" eb="36">
      <t>マイ</t>
    </rPh>
    <phoneticPr fontId="3"/>
  </si>
  <si>
    <t>※　旧古川市清滝地区は河北新報高清水店が300枚取り扱っております。</t>
    <rPh sb="2" eb="3">
      <t>キュウ</t>
    </rPh>
    <rPh sb="3" eb="5">
      <t>フルカワ</t>
    </rPh>
    <rPh sb="5" eb="6">
      <t>シ</t>
    </rPh>
    <rPh sb="6" eb="8">
      <t>キヨタキ</t>
    </rPh>
    <rPh sb="8" eb="10">
      <t>チク</t>
    </rPh>
    <rPh sb="11" eb="13">
      <t>カホク</t>
    </rPh>
    <rPh sb="13" eb="15">
      <t>シンポウ</t>
    </rPh>
    <rPh sb="15" eb="18">
      <t>タカシミズ</t>
    </rPh>
    <rPh sb="18" eb="19">
      <t>テン</t>
    </rPh>
    <rPh sb="23" eb="24">
      <t>マイ</t>
    </rPh>
    <rPh sb="24" eb="25">
      <t>ト</t>
    </rPh>
    <rPh sb="26" eb="27">
      <t>アツカ</t>
    </rPh>
    <phoneticPr fontId="3"/>
  </si>
  <si>
    <t>※　河北新報金成店内訳（沢辺地区1,600枚、有壁地区500枚）</t>
    <rPh sb="2" eb="4">
      <t>カホク</t>
    </rPh>
    <rPh sb="4" eb="6">
      <t>シンポウ</t>
    </rPh>
    <rPh sb="6" eb="8">
      <t>カンナリ</t>
    </rPh>
    <rPh sb="8" eb="9">
      <t>テン</t>
    </rPh>
    <rPh sb="9" eb="11">
      <t>ウチワケ</t>
    </rPh>
    <rPh sb="12" eb="14">
      <t>サワベ</t>
    </rPh>
    <rPh sb="14" eb="16">
      <t>チク</t>
    </rPh>
    <rPh sb="21" eb="22">
      <t>マイ</t>
    </rPh>
    <rPh sb="23" eb="25">
      <t>アリカベ</t>
    </rPh>
    <rPh sb="25" eb="27">
      <t>チク</t>
    </rPh>
    <rPh sb="30" eb="31">
      <t>マイ</t>
    </rPh>
    <phoneticPr fontId="3"/>
  </si>
  <si>
    <t>※ 河北新報東佐沼店　内訳（旧迫町2350枚、旧登米町1,150枚）</t>
    <rPh sb="2" eb="3">
      <t>カワ</t>
    </rPh>
    <rPh sb="3" eb="4">
      <t>キタ</t>
    </rPh>
    <rPh sb="4" eb="6">
      <t>シンポウ</t>
    </rPh>
    <rPh sb="6" eb="7">
      <t>ヒガシ</t>
    </rPh>
    <rPh sb="7" eb="9">
      <t>サヌマ</t>
    </rPh>
    <rPh sb="9" eb="10">
      <t>テン</t>
    </rPh>
    <rPh sb="11" eb="13">
      <t>ウチワケ</t>
    </rPh>
    <rPh sb="14" eb="15">
      <t>キュウ</t>
    </rPh>
    <rPh sb="15" eb="17">
      <t>ハサマチョウ</t>
    </rPh>
    <rPh sb="21" eb="22">
      <t>マイ</t>
    </rPh>
    <rPh sb="23" eb="24">
      <t>キュウ</t>
    </rPh>
    <rPh sb="24" eb="26">
      <t>トメ</t>
    </rPh>
    <rPh sb="26" eb="27">
      <t>マチ</t>
    </rPh>
    <rPh sb="32" eb="33">
      <t>マイ</t>
    </rPh>
    <phoneticPr fontId="3"/>
  </si>
  <si>
    <t>鹿島台只野</t>
    <rPh sb="3" eb="5">
      <t>タダノ</t>
    </rPh>
    <phoneticPr fontId="3"/>
  </si>
  <si>
    <t>※  仙台市内の日本経済新聞向山地区については、河北新報32.八木山店が取り扱っております。</t>
    <rPh sb="3" eb="5">
      <t>センダイ</t>
    </rPh>
    <rPh sb="5" eb="7">
      <t>シナイ</t>
    </rPh>
    <rPh sb="8" eb="10">
      <t>ニホン</t>
    </rPh>
    <rPh sb="10" eb="12">
      <t>ケイザイ</t>
    </rPh>
    <rPh sb="12" eb="14">
      <t>シンブン</t>
    </rPh>
    <rPh sb="14" eb="16">
      <t>ムカイヤマ</t>
    </rPh>
    <rPh sb="16" eb="18">
      <t>チク</t>
    </rPh>
    <rPh sb="24" eb="26">
      <t>カホク</t>
    </rPh>
    <rPh sb="26" eb="28">
      <t>シンポウ</t>
    </rPh>
    <rPh sb="31" eb="32">
      <t>ハチ</t>
    </rPh>
    <rPh sb="32" eb="34">
      <t>キヤマ</t>
    </rPh>
    <rPh sb="34" eb="35">
      <t>テン</t>
    </rPh>
    <rPh sb="36" eb="39">
      <t>トリアツカ</t>
    </rPh>
    <phoneticPr fontId="3"/>
  </si>
  <si>
    <t xml:space="preserve"> （西多賀は廃店となり鈎取太白・富沢に統合されました）</t>
    <rPh sb="2" eb="3">
      <t>ニシ</t>
    </rPh>
    <rPh sb="3" eb="5">
      <t>タガ</t>
    </rPh>
    <rPh sb="6" eb="8">
      <t>ハイテン</t>
    </rPh>
    <rPh sb="11" eb="12">
      <t>カギ</t>
    </rPh>
    <rPh sb="12" eb="13">
      <t>トリ</t>
    </rPh>
    <rPh sb="13" eb="15">
      <t>タイハク</t>
    </rPh>
    <rPh sb="16" eb="18">
      <t>トミザワ</t>
    </rPh>
    <rPh sb="19" eb="21">
      <t>トウゴウ</t>
    </rPh>
    <phoneticPr fontId="3"/>
  </si>
  <si>
    <t>鈎取太白</t>
    <rPh sb="0" eb="1">
      <t>カギ</t>
    </rPh>
    <rPh sb="1" eb="2">
      <t>トリ</t>
    </rPh>
    <rPh sb="2" eb="4">
      <t>タイハク</t>
    </rPh>
    <phoneticPr fontId="3"/>
  </si>
  <si>
    <t>鈎取太白</t>
    <rPh sb="0" eb="1">
      <t>カギ</t>
    </rPh>
    <rPh sb="1" eb="2">
      <t>トリ</t>
    </rPh>
    <rPh sb="2" eb="4">
      <t>タイハク</t>
    </rPh>
    <phoneticPr fontId="3"/>
  </si>
  <si>
    <t>福田町※1</t>
    <rPh sb="0" eb="3">
      <t>フクダマチ</t>
    </rPh>
    <phoneticPr fontId="3"/>
  </si>
  <si>
    <t>新富谷GC※2</t>
    <rPh sb="0" eb="2">
      <t>シントミ</t>
    </rPh>
    <rPh sb="2" eb="3">
      <t>ダニ</t>
    </rPh>
    <phoneticPr fontId="3"/>
  </si>
  <si>
    <t>利府青葉台※3</t>
    <rPh sb="0" eb="2">
      <t>リフ</t>
    </rPh>
    <rPh sb="2" eb="5">
      <t>アオバダイ</t>
    </rPh>
    <phoneticPr fontId="3"/>
  </si>
  <si>
    <t>利府※3</t>
    <rPh sb="0" eb="2">
      <t>リフ</t>
    </rPh>
    <phoneticPr fontId="3"/>
  </si>
  <si>
    <t>名取※4</t>
    <rPh sb="0" eb="2">
      <t>ナトリ</t>
    </rPh>
    <phoneticPr fontId="3"/>
  </si>
  <si>
    <t>名取大手町※4</t>
    <rPh sb="0" eb="2">
      <t>ナトリ</t>
    </rPh>
    <rPh sb="2" eb="5">
      <t>オオテマチ</t>
    </rPh>
    <phoneticPr fontId="3"/>
  </si>
  <si>
    <t>南名取※4</t>
    <rPh sb="0" eb="1">
      <t>ミナミ</t>
    </rPh>
    <rPh sb="1" eb="3">
      <t>ナトリ</t>
    </rPh>
    <phoneticPr fontId="3"/>
  </si>
  <si>
    <t>岩沼※5</t>
    <rPh sb="0" eb="2">
      <t>イワヌマ</t>
    </rPh>
    <phoneticPr fontId="3"/>
  </si>
  <si>
    <t>※5 No.79岩沼販売店は玉浦地区すべてと西支店・町内北地区の一部はPP配布不可となります。</t>
    <rPh sb="8" eb="10">
      <t>イワヌマ</t>
    </rPh>
    <rPh sb="10" eb="13">
      <t>ハンバイテン</t>
    </rPh>
    <rPh sb="14" eb="15">
      <t>タマ</t>
    </rPh>
    <rPh sb="15" eb="16">
      <t>ウラ</t>
    </rPh>
    <rPh sb="16" eb="18">
      <t>チク</t>
    </rPh>
    <rPh sb="22" eb="23">
      <t>ニシ</t>
    </rPh>
    <rPh sb="23" eb="25">
      <t>シテン</t>
    </rPh>
    <rPh sb="26" eb="28">
      <t>チョウナイ</t>
    </rPh>
    <rPh sb="28" eb="29">
      <t>キタ</t>
    </rPh>
    <rPh sb="29" eb="31">
      <t>チク</t>
    </rPh>
    <rPh sb="32" eb="34">
      <t>イチブ</t>
    </rPh>
    <rPh sb="37" eb="39">
      <t>ハイフ</t>
    </rPh>
    <rPh sb="39" eb="41">
      <t>フカ</t>
    </rPh>
    <phoneticPr fontId="3"/>
  </si>
  <si>
    <t>※1 No.59福田町販売店は福田町、福田町南、鶴巻、扇町、鶴代町、岡田西町は河北PP不可となります。</t>
    <rPh sb="8" eb="11">
      <t>フクダマチ</t>
    </rPh>
    <rPh sb="11" eb="14">
      <t>ハンバイテン</t>
    </rPh>
    <rPh sb="15" eb="18">
      <t>フクダマチ</t>
    </rPh>
    <rPh sb="19" eb="22">
      <t>フクダマチ</t>
    </rPh>
    <rPh sb="22" eb="23">
      <t>ミナミ</t>
    </rPh>
    <rPh sb="24" eb="25">
      <t>ツル</t>
    </rPh>
    <rPh sb="25" eb="26">
      <t>マキ</t>
    </rPh>
    <rPh sb="27" eb="29">
      <t>オウギマチ</t>
    </rPh>
    <rPh sb="30" eb="31">
      <t>ツル</t>
    </rPh>
    <rPh sb="31" eb="32">
      <t>シロ</t>
    </rPh>
    <rPh sb="32" eb="33">
      <t>マチ</t>
    </rPh>
    <rPh sb="34" eb="36">
      <t>オカダ</t>
    </rPh>
    <rPh sb="36" eb="37">
      <t>ニシ</t>
    </rPh>
    <rPh sb="37" eb="38">
      <t>マチ</t>
    </rPh>
    <rPh sb="39" eb="41">
      <t>カホク</t>
    </rPh>
    <rPh sb="43" eb="45">
      <t>フカ</t>
    </rPh>
    <phoneticPr fontId="3"/>
  </si>
  <si>
    <t>※2 No.73新富谷GC販売店は富谷市となります。</t>
    <phoneticPr fontId="3"/>
  </si>
  <si>
    <t>※3 No.74利府青葉台販売店.No.75利府販売店は利府町となります。（利府青葉台店の沢乙地区は河北PP配布不可となります）</t>
    <phoneticPr fontId="3"/>
  </si>
  <si>
    <t>※4 No.68那智が丘販売店.No77名取大手町販売店.No78南名取販売店は名取市となります。（那智が丘販売店の熊野堂・大沢・坪沼地区、名取販売店の飯野坂・</t>
    <rPh sb="8" eb="10">
      <t>ナチ</t>
    </rPh>
    <rPh sb="11" eb="12">
      <t>オカ</t>
    </rPh>
    <rPh sb="12" eb="15">
      <t>ハンバイテン</t>
    </rPh>
    <rPh sb="20" eb="22">
      <t>ナトリ</t>
    </rPh>
    <rPh sb="22" eb="25">
      <t>オオテマチ</t>
    </rPh>
    <rPh sb="25" eb="28">
      <t>ハンバイテン</t>
    </rPh>
    <rPh sb="33" eb="34">
      <t>ミナミ</t>
    </rPh>
    <rPh sb="34" eb="36">
      <t>ナトリ</t>
    </rPh>
    <rPh sb="36" eb="39">
      <t>ハンバイテン</t>
    </rPh>
    <rPh sb="40" eb="43">
      <t>ナトリシ</t>
    </rPh>
    <rPh sb="50" eb="52">
      <t>ナチ</t>
    </rPh>
    <rPh sb="53" eb="54">
      <t>オカ</t>
    </rPh>
    <rPh sb="54" eb="57">
      <t>ハンバイテン</t>
    </rPh>
    <rPh sb="58" eb="60">
      <t>クマノ</t>
    </rPh>
    <rPh sb="60" eb="61">
      <t>ドウ</t>
    </rPh>
    <rPh sb="62" eb="64">
      <t>オオサワ</t>
    </rPh>
    <rPh sb="65" eb="66">
      <t>ツボ</t>
    </rPh>
    <rPh sb="66" eb="67">
      <t>ヌマ</t>
    </rPh>
    <rPh sb="67" eb="69">
      <t>チク</t>
    </rPh>
    <rPh sb="70" eb="72">
      <t>ナトリ</t>
    </rPh>
    <rPh sb="72" eb="75">
      <t>ハンバイテン</t>
    </rPh>
    <rPh sb="76" eb="77">
      <t>イイ</t>
    </rPh>
    <rPh sb="77" eb="79">
      <t>ノザカ</t>
    </rPh>
    <phoneticPr fontId="3"/>
  </si>
  <si>
    <t>泉南部 880、鶴ヶ谷 400</t>
    <rPh sb="0" eb="1">
      <t>イズミ</t>
    </rPh>
    <rPh sb="1" eb="3">
      <t>ナンブ</t>
    </rPh>
    <phoneticPr fontId="3"/>
  </si>
  <si>
    <t>長町 1250、八木山 460、泉中央 900</t>
    <phoneticPr fontId="3"/>
  </si>
  <si>
    <t>※　朝日新聞名取店2,150枚には530枚日本経済新聞が含まれております。</t>
    <phoneticPr fontId="3"/>
  </si>
  <si>
    <t>※　読売新聞塩釜店2,650枚には300枚、利府店850枚には200枚日本経済新聞が含まれております。</t>
    <phoneticPr fontId="3"/>
  </si>
  <si>
    <t>※　読売新聞亘理・山元店内訳（亘理地区1,250枚、山下地区500枚）</t>
    <rPh sb="2" eb="4">
      <t>ヨミウリ</t>
    </rPh>
    <rPh sb="4" eb="6">
      <t>シンブン</t>
    </rPh>
    <rPh sb="6" eb="8">
      <t>ワタリ</t>
    </rPh>
    <rPh sb="9" eb="11">
      <t>ヤマモト</t>
    </rPh>
    <rPh sb="11" eb="12">
      <t>ミセ</t>
    </rPh>
    <rPh sb="12" eb="14">
      <t>ウチワケ</t>
    </rPh>
    <rPh sb="15" eb="17">
      <t>ワタリ</t>
    </rPh>
    <rPh sb="17" eb="19">
      <t>チク</t>
    </rPh>
    <rPh sb="24" eb="25">
      <t>マイ</t>
    </rPh>
    <rPh sb="26" eb="28">
      <t>ヤマシタ</t>
    </rPh>
    <rPh sb="28" eb="30">
      <t>チク</t>
    </rPh>
    <rPh sb="33" eb="34">
      <t>マイ</t>
    </rPh>
    <phoneticPr fontId="3"/>
  </si>
  <si>
    <t>※　河北新報中新田伊藤店内訳(旧中新田町1,200枚､色麻町1,500枚､西古川800枚 )</t>
    <rPh sb="2" eb="4">
      <t>カホク</t>
    </rPh>
    <rPh sb="4" eb="6">
      <t>シンポウ</t>
    </rPh>
    <rPh sb="6" eb="7">
      <t>ナカ</t>
    </rPh>
    <rPh sb="7" eb="8">
      <t>シン</t>
    </rPh>
    <rPh sb="8" eb="9">
      <t>タ</t>
    </rPh>
    <rPh sb="9" eb="11">
      <t>イトウ</t>
    </rPh>
    <rPh sb="11" eb="12">
      <t>シンブンテン</t>
    </rPh>
    <rPh sb="12" eb="14">
      <t>ウチワケ</t>
    </rPh>
    <rPh sb="15" eb="16">
      <t>キュウ</t>
    </rPh>
    <rPh sb="16" eb="17">
      <t>ナカ</t>
    </rPh>
    <rPh sb="17" eb="18">
      <t>シン</t>
    </rPh>
    <rPh sb="18" eb="19">
      <t>タ</t>
    </rPh>
    <rPh sb="19" eb="20">
      <t>マチ</t>
    </rPh>
    <rPh sb="25" eb="26">
      <t>マイ</t>
    </rPh>
    <rPh sb="27" eb="29">
      <t>シカマ</t>
    </rPh>
    <rPh sb="29" eb="30">
      <t>マチ</t>
    </rPh>
    <rPh sb="35" eb="36">
      <t>マイ</t>
    </rPh>
    <rPh sb="37" eb="38">
      <t>ニシ</t>
    </rPh>
    <rPh sb="38" eb="40">
      <t>フルカワ</t>
    </rPh>
    <rPh sb="43" eb="44">
      <t>マイ</t>
    </rPh>
    <phoneticPr fontId="3"/>
  </si>
  <si>
    <t xml:space="preserve">※　河北新報中新田森店内訳(旧中新田町内1,850枚､旧小野田町内1,500枚) </t>
    <rPh sb="2" eb="4">
      <t>カホク</t>
    </rPh>
    <rPh sb="4" eb="6">
      <t>シンポウ</t>
    </rPh>
    <rPh sb="9" eb="10">
      <t>モリ</t>
    </rPh>
    <rPh sb="14" eb="15">
      <t>キュウ</t>
    </rPh>
    <rPh sb="18" eb="19">
      <t>マチ</t>
    </rPh>
    <rPh sb="19" eb="20">
      <t>ウチ</t>
    </rPh>
    <rPh sb="27" eb="28">
      <t>キュウ</t>
    </rPh>
    <rPh sb="28" eb="31">
      <t>オノダ</t>
    </rPh>
    <rPh sb="31" eb="32">
      <t>マチ</t>
    </rPh>
    <rPh sb="32" eb="33">
      <t>ウチ</t>
    </rPh>
    <phoneticPr fontId="3"/>
  </si>
  <si>
    <t>　　(三陸新報内訳…気仙沼市内14,610枚、旧唐桑町1,760枚、旧本吉町2,500枚、南三陸町550枚)</t>
    <phoneticPr fontId="3"/>
  </si>
  <si>
    <t>青泉宮</t>
    <rPh sb="0" eb="1">
      <t>アオ</t>
    </rPh>
    <rPh sb="1" eb="2">
      <t>イズミ</t>
    </rPh>
    <rPh sb="2" eb="3">
      <t>ミヤ</t>
    </rPh>
    <phoneticPr fontId="3"/>
  </si>
  <si>
    <t>太</t>
    <rPh sb="0" eb="1">
      <t>タ</t>
    </rPh>
    <phoneticPr fontId="3"/>
  </si>
  <si>
    <t>令和元年</t>
    <rPh sb="0" eb="2">
      <t>レイワ</t>
    </rPh>
    <rPh sb="2" eb="4">
      <t>ガンネン</t>
    </rPh>
    <phoneticPr fontId="3"/>
  </si>
  <si>
    <t>泉ヶ丘大富</t>
    <rPh sb="0" eb="1">
      <t>イズミ</t>
    </rPh>
    <rPh sb="2" eb="3">
      <t>オカ</t>
    </rPh>
    <rPh sb="3" eb="4">
      <t>オオ</t>
    </rPh>
    <rPh sb="4" eb="5">
      <t>トミ</t>
    </rPh>
    <phoneticPr fontId="3"/>
  </si>
  <si>
    <t>※  毎日新聞南小泉店2,400枚には1000枚産経新聞が含まれています。</t>
    <rPh sb="3" eb="5">
      <t>マイニチ</t>
    </rPh>
    <rPh sb="5" eb="7">
      <t>シンブン</t>
    </rPh>
    <rPh sb="7" eb="8">
      <t>ミナミ</t>
    </rPh>
    <rPh sb="8" eb="10">
      <t>コイズミ</t>
    </rPh>
    <rPh sb="10" eb="11">
      <t>ミセ</t>
    </rPh>
    <rPh sb="16" eb="17">
      <t>マイ</t>
    </rPh>
    <rPh sb="23" eb="24">
      <t>マイ</t>
    </rPh>
    <rPh sb="24" eb="26">
      <t>サンケイ</t>
    </rPh>
    <rPh sb="26" eb="28">
      <t>シンブン</t>
    </rPh>
    <rPh sb="29" eb="30">
      <t>フク</t>
    </rPh>
    <phoneticPr fontId="3"/>
  </si>
  <si>
    <t>K中新田森</t>
    <phoneticPr fontId="3"/>
  </si>
  <si>
    <t>K宮崎</t>
    <phoneticPr fontId="3"/>
  </si>
  <si>
    <t>令和元年11月1日</t>
    <rPh sb="0" eb="2">
      <t>レイワ</t>
    </rPh>
    <rPh sb="2" eb="4">
      <t>ガンネン</t>
    </rPh>
    <rPh sb="6" eb="7">
      <t>ガツ</t>
    </rPh>
    <rPh sb="8" eb="9">
      <t>ニチ</t>
    </rPh>
    <phoneticPr fontId="3"/>
  </si>
  <si>
    <t>K船岡</t>
    <phoneticPr fontId="3"/>
  </si>
  <si>
    <t>K大河原</t>
    <phoneticPr fontId="3"/>
  </si>
  <si>
    <t>令和元年11月1日改正版</t>
    <rPh sb="0" eb="2">
      <t>レイワ</t>
    </rPh>
    <rPh sb="2" eb="3">
      <t>ガン</t>
    </rPh>
    <rPh sb="3" eb="4">
      <t>ネン</t>
    </rPh>
    <rPh sb="6" eb="7">
      <t>ガツ</t>
    </rPh>
    <rPh sb="8" eb="9">
      <t>ニチ</t>
    </rPh>
    <rPh sb="9" eb="11">
      <t>カイセイ</t>
    </rPh>
    <rPh sb="11" eb="12">
      <t>バン</t>
    </rPh>
    <phoneticPr fontId="3"/>
  </si>
  <si>
    <t>南仙台</t>
    <rPh sb="0" eb="3">
      <t>ミナミセンダイ</t>
    </rPh>
    <phoneticPr fontId="3"/>
  </si>
  <si>
    <t>東中田</t>
    <rPh sb="0" eb="1">
      <t>ヒガシ</t>
    </rPh>
    <rPh sb="1" eb="3">
      <t>ナカタ</t>
    </rPh>
    <phoneticPr fontId="3"/>
  </si>
  <si>
    <t>K中新田伊藤</t>
    <phoneticPr fontId="3"/>
  </si>
  <si>
    <t>中田廃店(南仙台・東中田に分割、統合)</t>
    <phoneticPr fontId="3"/>
  </si>
  <si>
    <t>※朝日大河原はK大河原・K船岡に分割になりました。</t>
    <rPh sb="1" eb="3">
      <t>アサヒ</t>
    </rPh>
    <rPh sb="3" eb="6">
      <t>オオガワラ</t>
    </rPh>
    <rPh sb="8" eb="11">
      <t>オオガワラ</t>
    </rPh>
    <rPh sb="13" eb="15">
      <t>フナオカ</t>
    </rPh>
    <rPh sb="16" eb="18">
      <t>ブンカツ</t>
    </rPh>
    <phoneticPr fontId="3"/>
  </si>
  <si>
    <t>※河北村田から川崎に一部区域移動になりました。</t>
    <rPh sb="1" eb="3">
      <t>カホク</t>
    </rPh>
    <rPh sb="3" eb="5">
      <t>ムラタ</t>
    </rPh>
    <rPh sb="7" eb="9">
      <t>カワサキ</t>
    </rPh>
    <rPh sb="10" eb="12">
      <t>イチブ</t>
    </rPh>
    <rPh sb="12" eb="14">
      <t>クイキ</t>
    </rPh>
    <rPh sb="14" eb="16">
      <t>イドウ</t>
    </rPh>
    <phoneticPr fontId="3"/>
  </si>
  <si>
    <r>
      <t>※朝日中新田は朝日古川・K中新田伊藤・K中新田森・</t>
    </r>
    <r>
      <rPr>
        <sz val="9"/>
        <rFont val="ＭＳ Ｐゴシック"/>
        <family val="3"/>
        <charset val="128"/>
      </rPr>
      <t>K宮崎に分割になりました。</t>
    </r>
    <rPh sb="1" eb="3">
      <t>アサヒ</t>
    </rPh>
    <rPh sb="3" eb="6">
      <t>ナカニイダ</t>
    </rPh>
    <rPh sb="7" eb="9">
      <t>アサヒ</t>
    </rPh>
    <rPh sb="9" eb="11">
      <t>フルカワ</t>
    </rPh>
    <rPh sb="13" eb="16">
      <t>ナカニイダ</t>
    </rPh>
    <rPh sb="16" eb="18">
      <t>イトウ</t>
    </rPh>
    <rPh sb="20" eb="23">
      <t>ナカニイダ</t>
    </rPh>
    <rPh sb="23" eb="24">
      <t>モリ</t>
    </rPh>
    <rPh sb="26" eb="28">
      <t>ミヤザキ</t>
    </rPh>
    <rPh sb="29" eb="31">
      <t>ブンカツ</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</si>
</sst>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176" formatCode="0_);[Red]\(0\)"/>
    <numFmt numFmtId="177" formatCode="m&quot;月&quot;d&quot;日&quot;\(aaa\)"/>
    <numFmt numFmtId="178" formatCode="#,##0_);[Red]\(#,##0\)"/>
    <numFmt numFmtId="179" formatCode="#,##0_ ;[Red]\-#,##0\ "/>
    <numFmt numFmtId="180" formatCode="m&quot;月&quot;d&quot;日&quot;\ \(aaa\)"/>
    <numFmt numFmtId="181" formatCode="m/d"/>
    <numFmt numFmtId="182" formatCode="m/d;@"/>
    <numFmt numFmtId="183" formatCode="#,##0_ "/>
    <numFmt numFmtId="184" formatCode="m&quot;月&quot;d&quot;日&quot;\(aaa\)&quot;夕刊&quot;"/>
    <numFmt numFmtId="185" formatCode="[$-411]ggge&quot;年&quot;m&quot;月&quot;d&quot;日&quot;;@"/>
    <numFmt numFmtId="186" formatCode="m/d&quot;改&quot;&quot;正&quot;"/>
  </numFmts>
  <fonts count="133">
    <font>
      <sz val="11"/>
      <name val="ＭＳ Ｐゴシック"/>
      <family val="3"/>
      <charset val="128"/>
    </font>
    <font>
      <sz val="11"/>
      <name val="ＭＳ Ｐゴシック"/>
      <family val="3"/>
      <charset val="128"/>
    </font>
    <font>
      <sz val="11"/>
      <name val="ＭＳ Ｐ明朝"/>
      <family val="1"/>
      <charset val="128"/>
    </font>
    <font>
      <sz val="6"/>
      <name val="ＭＳ Ｐゴシック"/>
      <family val="3"/>
      <charset val="128"/>
    </font>
    <font>
      <sz val="9"/>
      <name val="ＭＳ Ｐ明朝"/>
      <family val="1"/>
      <charset val="128"/>
    </font>
    <font>
      <b/>
      <i/>
      <sz val="14"/>
      <color indexed="12"/>
      <name val="ＭＳ Ｐ明朝"/>
      <family val="1"/>
      <charset val="128"/>
    </font>
    <font>
      <sz val="9"/>
      <color indexed="8"/>
      <name val="ＭＳ Ｐゴシック"/>
      <family val="3"/>
      <charset val="128"/>
    </font>
    <font>
      <sz val="9"/>
      <name val="ＭＳ Ｐゴシック"/>
      <family val="3"/>
      <charset val="128"/>
    </font>
    <font>
      <sz val="12"/>
      <name val="ＭＳ Ｐ明朝"/>
      <family val="1"/>
      <charset val="128"/>
    </font>
    <font>
      <b/>
      <sz val="14"/>
      <color indexed="9"/>
      <name val="ＭＳ Ｐゴシック"/>
      <family val="3"/>
      <charset val="128"/>
    </font>
    <font>
      <b/>
      <sz val="12"/>
      <name val="ＭＳ Ｐゴシック"/>
      <family val="3"/>
      <charset val="128"/>
    </font>
    <font>
      <sz val="8"/>
      <name val="ＭＳ Ｐゴシック"/>
      <family val="3"/>
      <charset val="128"/>
    </font>
    <font>
      <sz val="12"/>
      <name val="ＭＳ Ｐゴシック"/>
      <family val="3"/>
      <charset val="128"/>
    </font>
    <font>
      <b/>
      <i/>
      <sz val="9"/>
      <name val="ＭＳ Ｐゴシック"/>
      <family val="3"/>
      <charset val="128"/>
    </font>
    <font>
      <sz val="8"/>
      <name val="ＭＳ Ｐ明朝"/>
      <family val="1"/>
      <charset val="128"/>
    </font>
    <font>
      <sz val="6.5"/>
      <name val="ＭＳ Ｐ明朝"/>
      <family val="1"/>
      <charset val="128"/>
    </font>
    <font>
      <sz val="9"/>
      <color indexed="10"/>
      <name val="ＭＳ Ｐゴシック"/>
      <family val="3"/>
      <charset val="128"/>
    </font>
    <font>
      <sz val="10"/>
      <name val="ＭＳ Ｐゴシック"/>
      <family val="3"/>
      <charset val="128"/>
    </font>
    <font>
      <sz val="8"/>
      <name val="ＭＳ 明朝"/>
      <family val="1"/>
      <charset val="128"/>
    </font>
    <font>
      <sz val="7"/>
      <name val="ＭＳ Ｐ明朝"/>
      <family val="1"/>
      <charset val="128"/>
    </font>
    <font>
      <sz val="9"/>
      <name val="ＭＳ 明朝"/>
      <family val="1"/>
      <charset val="128"/>
    </font>
    <font>
      <b/>
      <sz val="9"/>
      <name val="ＭＳ Ｐゴシック"/>
      <family val="3"/>
      <charset val="128"/>
    </font>
    <font>
      <b/>
      <i/>
      <sz val="12"/>
      <color indexed="12"/>
      <name val="ＭＳ Ｐゴシック"/>
      <family val="3"/>
      <charset val="128"/>
    </font>
    <font>
      <sz val="11"/>
      <name val="ＭＳ 明朝"/>
      <family val="1"/>
      <charset val="128"/>
    </font>
    <font>
      <sz val="14"/>
      <name val="ＭＳ Ｐゴシック"/>
      <family val="3"/>
      <charset val="128"/>
    </font>
    <font>
      <b/>
      <sz val="14"/>
      <name val="ＭＳ Ｐゴシック"/>
      <family val="3"/>
      <charset val="128"/>
    </font>
    <font>
      <sz val="12"/>
      <name val="ＭＳ 明朝"/>
      <family val="1"/>
      <charset val="128"/>
    </font>
    <font>
      <sz val="10"/>
      <name val="ＭＳ 明朝"/>
      <family val="1"/>
      <charset val="128"/>
    </font>
    <font>
      <sz val="14"/>
      <name val="ＭＳ 明朝"/>
      <family val="1"/>
      <charset val="128"/>
    </font>
    <font>
      <b/>
      <i/>
      <sz val="12"/>
      <color indexed="10"/>
      <name val="ＭＳ Ｐゴシック"/>
      <family val="3"/>
      <charset val="128"/>
    </font>
    <font>
      <sz val="10"/>
      <name val="ＭＳ Ｐ明朝"/>
      <family val="1"/>
      <charset val="128"/>
    </font>
    <font>
      <sz val="10"/>
      <color indexed="8"/>
      <name val="ＭＳ Ｐ明朝"/>
      <family val="1"/>
      <charset val="128"/>
    </font>
    <font>
      <sz val="6"/>
      <name val="ＭＳ Ｐ明朝"/>
      <family val="1"/>
      <charset val="128"/>
    </font>
    <font>
      <sz val="11"/>
      <color indexed="8"/>
      <name val="ＭＳ Ｐゴシック"/>
      <family val="3"/>
      <charset val="128"/>
    </font>
    <font>
      <b/>
      <sz val="10"/>
      <color indexed="9"/>
      <name val="ＭＳ Ｐゴシック"/>
      <family val="3"/>
      <charset val="128"/>
    </font>
    <font>
      <b/>
      <sz val="12"/>
      <name val="ＭＳ Ｐ明朝"/>
      <family val="1"/>
      <charset val="128"/>
    </font>
    <font>
      <sz val="10"/>
      <color indexed="10"/>
      <name val="ＭＳ 明朝"/>
      <family val="1"/>
      <charset val="128"/>
    </font>
    <font>
      <b/>
      <sz val="9"/>
      <color indexed="10"/>
      <name val="ＭＳ 明朝"/>
      <family val="1"/>
      <charset val="128"/>
    </font>
    <font>
      <b/>
      <sz val="9"/>
      <name val="ＭＳ 明朝"/>
      <family val="1"/>
      <charset val="128"/>
    </font>
    <font>
      <b/>
      <i/>
      <sz val="9"/>
      <color indexed="10"/>
      <name val="ＭＳ ゴシック"/>
      <family val="3"/>
      <charset val="128"/>
    </font>
    <font>
      <sz val="11"/>
      <name val="ＭＳ Ｐゴシック"/>
      <family val="3"/>
      <charset val="128"/>
    </font>
    <font>
      <sz val="11.5"/>
      <name val="ＭＳ Ｐゴシック"/>
      <family val="3"/>
      <charset val="128"/>
    </font>
    <font>
      <sz val="11"/>
      <name val="ＭＳ Ｐゴシック"/>
      <family val="3"/>
      <charset val="128"/>
    </font>
    <font>
      <b/>
      <sz val="10"/>
      <name val="ＭＳ ＰＲゴシック"/>
      <family val="3"/>
      <charset val="128"/>
    </font>
    <font>
      <b/>
      <i/>
      <sz val="12"/>
      <name val="ＭＳ Ｐ明朝"/>
      <family val="1"/>
      <charset val="128"/>
    </font>
    <font>
      <b/>
      <sz val="8"/>
      <name val="ＭＳ Ｐゴシック"/>
      <family val="3"/>
      <charset val="128"/>
    </font>
    <font>
      <b/>
      <i/>
      <sz val="10"/>
      <name val="ＭＳ Ｐゴシック"/>
      <family val="3"/>
      <charset val="128"/>
    </font>
    <font>
      <b/>
      <sz val="9"/>
      <name val="ＭＳ Ｐ明朝"/>
      <family val="1"/>
      <charset val="128"/>
    </font>
    <font>
      <sz val="8"/>
      <color indexed="20"/>
      <name val="ＭＳ Ｐ明朝"/>
      <family val="1"/>
      <charset val="128"/>
    </font>
    <font>
      <sz val="9"/>
      <color indexed="20"/>
      <name val="ＭＳ Ｐ明朝"/>
      <family val="1"/>
      <charset val="128"/>
    </font>
    <font>
      <sz val="9"/>
      <color indexed="20"/>
      <name val="ＭＳ Ｐゴシック"/>
      <family val="3"/>
      <charset val="128"/>
    </font>
    <font>
      <sz val="7"/>
      <color indexed="20"/>
      <name val="ＭＳ Ｐ明朝"/>
      <family val="1"/>
      <charset val="128"/>
    </font>
    <font>
      <sz val="11"/>
      <color indexed="20"/>
      <name val="ＭＳ Ｐ明朝"/>
      <family val="1"/>
      <charset val="128"/>
    </font>
    <font>
      <b/>
      <sz val="6"/>
      <name val="ＭＳ Ｐ明朝"/>
      <family val="1"/>
      <charset val="128"/>
    </font>
    <font>
      <sz val="9"/>
      <color indexed="10"/>
      <name val="ＭＳ Ｐ明朝"/>
      <family val="1"/>
      <charset val="128"/>
    </font>
    <font>
      <b/>
      <i/>
      <sz val="10"/>
      <color indexed="12"/>
      <name val="ＭＳ Ｐ明朝"/>
      <family val="1"/>
      <charset val="128"/>
    </font>
    <font>
      <b/>
      <i/>
      <sz val="12"/>
      <color indexed="12"/>
      <name val="ＭＳ Ｐ明朝"/>
      <family val="1"/>
      <charset val="128"/>
    </font>
    <font>
      <b/>
      <i/>
      <sz val="11"/>
      <color indexed="12"/>
      <name val="ＭＳ Ｐ明朝"/>
      <family val="1"/>
      <charset val="128"/>
    </font>
    <font>
      <b/>
      <sz val="11"/>
      <name val="ＭＳ Ｐゴシック"/>
      <family val="3"/>
      <charset val="128"/>
    </font>
    <font>
      <sz val="11"/>
      <name val="ＭＳ Ｐゴシック"/>
      <family val="3"/>
      <charset val="128"/>
    </font>
    <font>
      <b/>
      <i/>
      <sz val="12"/>
      <color indexed="12"/>
      <name val="ＤＦ特太ゴシック体"/>
      <family val="3"/>
      <charset val="128"/>
    </font>
    <font>
      <b/>
      <i/>
      <sz val="12"/>
      <color indexed="12"/>
      <name val="ＤＦＰ特太ゴシック体"/>
      <family val="3"/>
      <charset val="128"/>
    </font>
    <font>
      <sz val="10"/>
      <name val="HGP創英角ｺﾞｼｯｸUB"/>
      <family val="3"/>
      <charset val="128"/>
    </font>
    <font>
      <sz val="8"/>
      <color indexed="10"/>
      <name val="ＭＳ Ｐ明朝"/>
      <family val="1"/>
      <charset val="128"/>
    </font>
    <font>
      <sz val="11"/>
      <color indexed="10"/>
      <name val="ＭＳ Ｐゴシック"/>
      <family val="3"/>
      <charset val="128"/>
    </font>
    <font>
      <sz val="11"/>
      <color indexed="10"/>
      <name val="ＭＳ Ｐ明朝"/>
      <family val="1"/>
      <charset val="128"/>
    </font>
    <font>
      <b/>
      <sz val="12"/>
      <color indexed="10"/>
      <name val="ＭＳ Ｐ明朝"/>
      <family val="1"/>
      <charset val="128"/>
    </font>
    <font>
      <b/>
      <sz val="11"/>
      <name val="ＭＳ Ｐ明朝"/>
      <family val="1"/>
      <charset val="128"/>
    </font>
    <font>
      <b/>
      <i/>
      <sz val="11"/>
      <name val="ＭＳ Ｐゴシック"/>
      <family val="3"/>
      <charset val="128"/>
    </font>
    <font>
      <sz val="11"/>
      <name val="ＭＳ Ｐゴシック"/>
      <family val="3"/>
      <charset val="128"/>
    </font>
    <font>
      <b/>
      <i/>
      <sz val="12"/>
      <color indexed="10"/>
      <name val="ＤＦ特太ゴシック体"/>
      <family val="3"/>
      <charset val="128"/>
    </font>
    <font>
      <b/>
      <i/>
      <sz val="12"/>
      <color indexed="10"/>
      <name val="ＭＳ Ｐ明朝"/>
      <family val="1"/>
      <charset val="128"/>
    </font>
    <font>
      <b/>
      <sz val="10"/>
      <name val="ＭＳ Ｐ明朝"/>
      <family val="1"/>
      <charset val="128"/>
    </font>
    <font>
      <sz val="6.5"/>
      <color indexed="20"/>
      <name val="ＭＳ Ｐ明朝"/>
      <family val="1"/>
      <charset val="128"/>
    </font>
    <font>
      <sz val="6.5"/>
      <name val="ＭＳ Ｐゴシック"/>
      <family val="3"/>
      <charset val="128"/>
    </font>
    <font>
      <b/>
      <sz val="12"/>
      <name val="ＭＳ 明朝"/>
      <family val="1"/>
      <charset val="128"/>
    </font>
    <font>
      <b/>
      <sz val="11"/>
      <color indexed="9"/>
      <name val="ＭＳ Ｐゴシック"/>
      <family val="3"/>
      <charset val="128"/>
    </font>
    <font>
      <b/>
      <sz val="12"/>
      <color indexed="9"/>
      <name val="ＭＳ ゴシック"/>
      <family val="3"/>
      <charset val="128"/>
    </font>
    <font>
      <b/>
      <sz val="12"/>
      <color indexed="9"/>
      <name val="ＭＳ Ｐゴシック"/>
      <family val="3"/>
      <charset val="128"/>
    </font>
    <font>
      <b/>
      <i/>
      <sz val="14"/>
      <color indexed="12"/>
      <name val="ＭＳ Ｐゴシック"/>
      <family val="3"/>
      <charset val="128"/>
    </font>
    <font>
      <b/>
      <i/>
      <sz val="16"/>
      <color indexed="12"/>
      <name val="ＭＳ Ｐ明朝"/>
      <family val="1"/>
      <charset val="128"/>
    </font>
    <font>
      <b/>
      <i/>
      <sz val="10"/>
      <color indexed="10"/>
      <name val="ＭＳ Ｐゴシック"/>
      <family val="3"/>
      <charset val="128"/>
    </font>
    <font>
      <b/>
      <sz val="10"/>
      <name val="ＭＳ Ｐゴシック"/>
      <family val="3"/>
      <charset val="128"/>
    </font>
    <font>
      <b/>
      <i/>
      <sz val="10"/>
      <color indexed="12"/>
      <name val="ＭＳ Ｐゴシック"/>
      <family val="3"/>
      <charset val="128"/>
    </font>
    <font>
      <b/>
      <i/>
      <sz val="18"/>
      <color indexed="12"/>
      <name val="ＭＳ Ｐ明朝"/>
      <family val="1"/>
      <charset val="128"/>
    </font>
    <font>
      <sz val="16"/>
      <name val="ＭＳ Ｐゴシック"/>
      <family val="3"/>
      <charset val="128"/>
    </font>
    <font>
      <b/>
      <sz val="16"/>
      <name val="ＭＳ Ｐゴシック"/>
      <family val="3"/>
      <charset val="128"/>
    </font>
    <font>
      <b/>
      <sz val="10"/>
      <color indexed="10"/>
      <name val="ＭＳ 明朝"/>
      <family val="1"/>
      <charset val="128"/>
    </font>
    <font>
      <b/>
      <sz val="16"/>
      <name val="ＭＳ 明朝"/>
      <family val="1"/>
      <charset val="128"/>
    </font>
    <font>
      <b/>
      <sz val="11"/>
      <color indexed="10"/>
      <name val="ＭＳ 明朝"/>
      <family val="1"/>
      <charset val="128"/>
    </font>
    <font>
      <sz val="11"/>
      <color indexed="12"/>
      <name val="ＭＳ Ｐゴシック"/>
      <family val="3"/>
      <charset val="128"/>
    </font>
    <font>
      <sz val="10"/>
      <color indexed="12"/>
      <name val="ＭＳ Ｐゴシック"/>
      <family val="3"/>
      <charset val="128"/>
    </font>
    <font>
      <sz val="18"/>
      <color indexed="12"/>
      <name val="ＭＳ Ｐゴシック"/>
      <family val="3"/>
      <charset val="128"/>
    </font>
    <font>
      <sz val="14"/>
      <color indexed="12"/>
      <name val="ＭＳ Ｐゴシック"/>
      <family val="3"/>
      <charset val="128"/>
    </font>
    <font>
      <b/>
      <sz val="10"/>
      <color indexed="12"/>
      <name val="ＭＳ Ｐゴシック"/>
      <family val="3"/>
      <charset val="128"/>
    </font>
    <font>
      <sz val="16"/>
      <color indexed="12"/>
      <name val="ＭＳ Ｐゴシック"/>
      <family val="3"/>
      <charset val="128"/>
    </font>
    <font>
      <b/>
      <i/>
      <sz val="11"/>
      <color indexed="12"/>
      <name val="ＭＳ Ｐゴシック"/>
      <family val="3"/>
      <charset val="128"/>
    </font>
    <font>
      <sz val="12"/>
      <color indexed="10"/>
      <name val="ＭＳ Ｐゴシック"/>
      <family val="3"/>
      <charset val="128"/>
    </font>
    <font>
      <sz val="8"/>
      <color indexed="8"/>
      <name val="ＭＳ Ｐ明朝"/>
      <family val="1"/>
      <charset val="128"/>
    </font>
    <font>
      <b/>
      <sz val="11"/>
      <color indexed="9"/>
      <name val="HGSｺﾞｼｯｸE"/>
      <family val="3"/>
      <charset val="128"/>
    </font>
    <font>
      <b/>
      <sz val="11"/>
      <name val="ＭＳ 明朝"/>
      <family val="1"/>
      <charset val="128"/>
    </font>
    <font>
      <b/>
      <sz val="9"/>
      <color indexed="10"/>
      <name val="ＭＳ ゴシック"/>
      <family val="3"/>
      <charset val="128"/>
    </font>
    <font>
      <sz val="12"/>
      <color indexed="10"/>
      <name val="ＭＳ Ｐゴシック"/>
      <family val="3"/>
      <charset val="128"/>
    </font>
    <font>
      <b/>
      <i/>
      <sz val="12"/>
      <color indexed="10"/>
      <name val="ＭＳ Ｐゴシック"/>
      <family val="3"/>
      <charset val="128"/>
    </font>
    <font>
      <sz val="9"/>
      <color indexed="50"/>
      <name val="ＭＳ Ｐ明朝"/>
      <family val="1"/>
      <charset val="128"/>
    </font>
    <font>
      <sz val="9"/>
      <color indexed="8"/>
      <name val="ＭＳ Ｐ明朝"/>
      <family val="1"/>
      <charset val="128"/>
    </font>
    <font>
      <sz val="12"/>
      <color indexed="8"/>
      <name val="ＭＳ Ｐゴシック"/>
      <family val="3"/>
      <charset val="128"/>
    </font>
    <font>
      <sz val="11"/>
      <color indexed="8"/>
      <name val="ＭＳ Ｐ明朝"/>
      <family val="1"/>
      <charset val="128"/>
    </font>
    <font>
      <b/>
      <i/>
      <sz val="12"/>
      <color indexed="8"/>
      <name val="ＤＦ特太ゴシック体"/>
      <family val="3"/>
      <charset val="128"/>
    </font>
    <font>
      <b/>
      <sz val="9"/>
      <color indexed="8"/>
      <name val="ＭＳ 明朝"/>
      <family val="1"/>
      <charset val="128"/>
    </font>
    <font>
      <sz val="11"/>
      <color indexed="8"/>
      <name val="ＭＳ 明朝"/>
      <family val="1"/>
      <charset val="128"/>
    </font>
    <font>
      <b/>
      <i/>
      <sz val="12"/>
      <color rgb="FFFF0000"/>
      <name val="ＭＳ Ｐゴシック"/>
      <family val="3"/>
      <charset val="128"/>
    </font>
    <font>
      <b/>
      <i/>
      <sz val="11"/>
      <color rgb="FFFF0000"/>
      <name val="ＭＳ Ｐゴシック"/>
      <family val="3"/>
      <charset val="128"/>
    </font>
    <font>
      <b/>
      <sz val="26"/>
      <color theme="0"/>
      <name val="メイリオ"/>
      <family val="3"/>
      <charset val="128"/>
    </font>
    <font>
      <sz val="26"/>
      <name val="メイリオ"/>
      <family val="3"/>
      <charset val="128"/>
    </font>
    <font>
      <sz val="11"/>
      <name val="メイリオ"/>
      <family val="3"/>
      <charset val="128"/>
    </font>
    <font>
      <sz val="18"/>
      <name val="メイリオ"/>
      <family val="3"/>
      <charset val="128"/>
    </font>
    <font>
      <sz val="20"/>
      <name val="メイリオ"/>
      <family val="3"/>
      <charset val="128"/>
    </font>
    <font>
      <sz val="12"/>
      <name val="メイリオ"/>
      <family val="3"/>
      <charset val="128"/>
    </font>
    <font>
      <sz val="14"/>
      <name val="メイリオ"/>
      <family val="3"/>
      <charset val="128"/>
    </font>
    <font>
      <sz val="7.5"/>
      <name val="ＭＳ Ｐ明朝"/>
      <family val="1"/>
      <charset val="128"/>
    </font>
    <font>
      <sz val="12"/>
      <color theme="1"/>
      <name val="ＭＳ Ｐゴシック"/>
      <family val="3"/>
      <charset val="128"/>
    </font>
    <font>
      <b/>
      <i/>
      <sz val="12"/>
      <color rgb="FF0000FF"/>
      <name val="ＭＳ 明朝"/>
      <family val="1"/>
      <charset val="128"/>
    </font>
    <font>
      <b/>
      <sz val="8"/>
      <name val="ＭＳ Ｐ明朝"/>
      <family val="1"/>
      <charset val="128"/>
    </font>
    <font>
      <b/>
      <sz val="8"/>
      <name val="ＭＳ ＰＲゴシック"/>
      <family val="3"/>
      <charset val="128"/>
    </font>
    <font>
      <b/>
      <i/>
      <sz val="9"/>
      <color indexed="10"/>
      <name val="ＭＳ Ｐゴシック"/>
      <family val="3"/>
      <charset val="128"/>
    </font>
    <font>
      <b/>
      <sz val="11"/>
      <color rgb="FFFF0000"/>
      <name val="ＭＳ Ｐゴシック"/>
      <family val="3"/>
      <charset val="128"/>
    </font>
    <font>
      <b/>
      <sz val="11"/>
      <color rgb="FFFF0000"/>
      <name val="ＭＳ Ｐ明朝"/>
      <family val="1"/>
      <charset val="128"/>
    </font>
    <font>
      <b/>
      <sz val="11"/>
      <color rgb="FFFF0000"/>
      <name val="ＭＳ 明朝"/>
      <family val="1"/>
      <charset val="128"/>
    </font>
    <font>
      <b/>
      <sz val="8"/>
      <color rgb="FFFF0000"/>
      <name val="ＭＳ Ｐ明朝"/>
      <family val="1"/>
      <charset val="128"/>
    </font>
    <font>
      <b/>
      <sz val="12"/>
      <color rgb="FFFF0000"/>
      <name val="ＭＳ Ｐゴシック"/>
      <family val="3"/>
      <charset val="128"/>
    </font>
    <font>
      <b/>
      <sz val="10"/>
      <color rgb="FFFF0000"/>
      <name val="ＭＳ Ｐ明朝"/>
      <family val="1"/>
      <charset val="128"/>
    </font>
    <font>
      <b/>
      <sz val="10"/>
      <color rgb="FFFF0000"/>
      <name val="ＭＳ Ｐゴシック"/>
      <family val="3"/>
      <charset val="128"/>
    </font>
  </fonts>
  <fills count="5">
    <fill>
      <patternFill patternType="none"/>
    </fill>
    <fill>
      <patternFill patternType="gray125"/>
    </fill>
    <fill>
      <patternFill patternType="solid">
        <fgColor indexed="8"/>
        <bgColor indexed="64"/>
      </patternFill>
    </fill>
    <fill>
      <patternFill patternType="solid">
        <fgColor theme="1"/>
        <bgColor indexed="64"/>
      </patternFill>
    </fill>
    <fill>
      <patternFill patternType="solid">
        <fgColor theme="0"/>
        <bgColor indexed="64"/>
      </patternFill>
    </fill>
  </fills>
  <borders count="122">
    <border>
      <left/>
      <right/>
      <top/>
      <bottom/>
      <diagonal/>
    </border>
    <border>
      <left style="thin">
        <color indexed="64"/>
      </left>
      <right/>
      <top style="hair">
        <color indexed="64"/>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top/>
      <bottom style="hair">
        <color indexed="64"/>
      </bottom>
      <diagonal/>
    </border>
    <border>
      <left style="thin">
        <color indexed="64"/>
      </left>
      <right/>
      <top/>
      <bottom style="hair">
        <color indexed="64"/>
      </bottom>
      <diagonal/>
    </border>
    <border>
      <left style="thin">
        <color indexed="64"/>
      </left>
      <right/>
      <top style="hair">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hair">
        <color indexed="64"/>
      </right>
      <top style="hair">
        <color indexed="64"/>
      </top>
      <bottom style="hair">
        <color indexed="64"/>
      </bottom>
      <diagonal/>
    </border>
    <border>
      <left/>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hair">
        <color indexed="64"/>
      </left>
      <right/>
      <top/>
      <bottom style="hair">
        <color indexed="64"/>
      </bottom>
      <diagonal/>
    </border>
    <border>
      <left style="thin">
        <color indexed="64"/>
      </left>
      <right style="thin">
        <color indexed="64"/>
      </right>
      <top/>
      <bottom/>
      <diagonal/>
    </border>
    <border>
      <left style="thin">
        <color indexed="64"/>
      </left>
      <right/>
      <top/>
      <bottom/>
      <diagonal/>
    </border>
    <border>
      <left style="thin">
        <color indexed="64"/>
      </left>
      <right/>
      <top style="thin">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hair">
        <color indexed="64"/>
      </top>
      <bottom style="double">
        <color indexed="64"/>
      </bottom>
      <diagonal/>
    </border>
    <border>
      <left/>
      <right/>
      <top style="double">
        <color indexed="64"/>
      </top>
      <bottom style="hair">
        <color indexed="64"/>
      </bottom>
      <diagonal/>
    </border>
    <border>
      <left/>
      <right style="hair">
        <color indexed="64"/>
      </right>
      <top/>
      <bottom/>
      <diagonal/>
    </border>
    <border>
      <left/>
      <right style="hair">
        <color indexed="64"/>
      </right>
      <top/>
      <bottom style="double">
        <color indexed="64"/>
      </bottom>
      <diagonal/>
    </border>
    <border>
      <left style="hair">
        <color indexed="64"/>
      </left>
      <right/>
      <top style="double">
        <color indexed="64"/>
      </top>
      <bottom style="hair">
        <color indexed="64"/>
      </bottom>
      <diagonal/>
    </border>
    <border>
      <left/>
      <right style="hair">
        <color indexed="64"/>
      </right>
      <top/>
      <bottom style="hair">
        <color indexed="64"/>
      </bottom>
      <diagonal/>
    </border>
    <border>
      <left/>
      <right style="hair">
        <color indexed="64"/>
      </right>
      <top style="double">
        <color indexed="64"/>
      </top>
      <bottom style="hair">
        <color indexed="64"/>
      </bottom>
      <diagonal/>
    </border>
    <border>
      <left style="hair">
        <color indexed="64"/>
      </left>
      <right/>
      <top style="hair">
        <color indexed="64"/>
      </top>
      <bottom/>
      <diagonal/>
    </border>
    <border>
      <left style="hair">
        <color indexed="64"/>
      </left>
      <right/>
      <top style="hair">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top/>
      <bottom/>
      <diagonal/>
    </border>
    <border>
      <left/>
      <right style="hair">
        <color indexed="64"/>
      </right>
      <top style="hair">
        <color indexed="64"/>
      </top>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thin">
        <color indexed="64"/>
      </top>
      <bottom style="thin">
        <color indexed="64"/>
      </bottom>
      <diagonal/>
    </border>
    <border>
      <left style="hair">
        <color indexed="64"/>
      </left>
      <right style="thin">
        <color indexed="64"/>
      </right>
      <top/>
      <bottom style="thin">
        <color indexed="64"/>
      </bottom>
      <diagonal/>
    </border>
    <border>
      <left style="hair">
        <color indexed="64"/>
      </left>
      <right style="hair">
        <color indexed="64"/>
      </right>
      <top style="hair">
        <color indexed="64"/>
      </top>
      <bottom style="double">
        <color indexed="64"/>
      </bottom>
      <diagonal/>
    </border>
    <border>
      <left style="hair">
        <color indexed="64"/>
      </left>
      <right style="hair">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hair">
        <color indexed="64"/>
      </left>
      <right/>
      <top style="thin">
        <color indexed="64"/>
      </top>
      <bottom/>
      <diagonal/>
    </border>
    <border>
      <left style="thin">
        <color indexed="64"/>
      </left>
      <right style="thin">
        <color indexed="64"/>
      </right>
      <top style="hair">
        <color indexed="64"/>
      </top>
      <bottom style="double">
        <color indexed="64"/>
      </bottom>
      <diagonal/>
    </border>
    <border>
      <left style="thin">
        <color indexed="64"/>
      </left>
      <right style="thin">
        <color indexed="64"/>
      </right>
      <top style="double">
        <color indexed="64"/>
      </top>
      <bottom style="thin">
        <color indexed="64"/>
      </bottom>
      <diagonal/>
    </border>
    <border>
      <left/>
      <right style="hair">
        <color indexed="64"/>
      </right>
      <top style="thin">
        <color indexed="64"/>
      </top>
      <bottom/>
      <diagonal/>
    </border>
    <border>
      <left/>
      <right style="hair">
        <color indexed="64"/>
      </right>
      <top style="thin">
        <color indexed="64"/>
      </top>
      <bottom style="hair">
        <color indexed="64"/>
      </bottom>
      <diagonal/>
    </border>
    <border>
      <left style="thin">
        <color indexed="64"/>
      </left>
      <right style="thin">
        <color indexed="64"/>
      </right>
      <top style="thin">
        <color indexed="64"/>
      </top>
      <bottom/>
      <diagonal/>
    </border>
    <border>
      <left style="thin">
        <color indexed="64"/>
      </left>
      <right style="hair">
        <color indexed="64"/>
      </right>
      <top style="thin">
        <color indexed="64"/>
      </top>
      <bottom/>
      <diagonal/>
    </border>
    <border>
      <left style="hair">
        <color indexed="64"/>
      </left>
      <right/>
      <top/>
      <bottom style="thin">
        <color indexed="64"/>
      </bottom>
      <diagonal/>
    </border>
    <border>
      <left/>
      <right/>
      <top/>
      <bottom style="thin">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style="hair">
        <color indexed="64"/>
      </left>
      <right style="hair">
        <color indexed="64"/>
      </right>
      <top/>
      <bottom style="double">
        <color indexed="64"/>
      </bottom>
      <diagonal/>
    </border>
    <border>
      <left style="hair">
        <color indexed="64"/>
      </left>
      <right/>
      <top style="thin">
        <color indexed="64"/>
      </top>
      <bottom style="hair">
        <color indexed="64"/>
      </bottom>
      <diagonal/>
    </border>
    <border>
      <left style="thin">
        <color indexed="64"/>
      </left>
      <right style="hair">
        <color indexed="64"/>
      </right>
      <top style="hair">
        <color indexed="64"/>
      </top>
      <bottom/>
      <diagonal/>
    </border>
    <border>
      <left/>
      <right style="thin">
        <color indexed="64"/>
      </right>
      <top style="hair">
        <color indexed="64"/>
      </top>
      <bottom/>
      <diagonal/>
    </border>
    <border>
      <left style="thin">
        <color indexed="64"/>
      </left>
      <right/>
      <top style="thin">
        <color indexed="64"/>
      </top>
      <bottom style="hair">
        <color indexed="64"/>
      </bottom>
      <diagonal/>
    </border>
    <border>
      <left style="thick">
        <color indexed="64"/>
      </left>
      <right/>
      <top style="thick">
        <color indexed="64"/>
      </top>
      <bottom style="hair">
        <color indexed="64"/>
      </bottom>
      <diagonal/>
    </border>
    <border>
      <left style="thin">
        <color indexed="64"/>
      </left>
      <right style="thick">
        <color indexed="64"/>
      </right>
      <top style="thick">
        <color indexed="64"/>
      </top>
      <bottom style="hair">
        <color indexed="64"/>
      </bottom>
      <diagonal/>
    </border>
    <border>
      <left style="thick">
        <color indexed="64"/>
      </left>
      <right/>
      <top style="hair">
        <color indexed="64"/>
      </top>
      <bottom style="hair">
        <color indexed="64"/>
      </bottom>
      <diagonal/>
    </border>
    <border>
      <left style="thin">
        <color indexed="64"/>
      </left>
      <right style="thick">
        <color indexed="64"/>
      </right>
      <top style="hair">
        <color indexed="64"/>
      </top>
      <bottom/>
      <diagonal/>
    </border>
    <border>
      <left style="thin">
        <color indexed="64"/>
      </left>
      <right style="thick">
        <color indexed="64"/>
      </right>
      <top style="hair">
        <color indexed="64"/>
      </top>
      <bottom style="hair">
        <color indexed="64"/>
      </bottom>
      <diagonal/>
    </border>
    <border>
      <left style="thick">
        <color indexed="64"/>
      </left>
      <right/>
      <top style="hair">
        <color indexed="64"/>
      </top>
      <bottom/>
      <diagonal/>
    </border>
    <border>
      <left style="thin">
        <color indexed="64"/>
      </left>
      <right style="thick">
        <color indexed="64"/>
      </right>
      <top/>
      <bottom style="hair">
        <color indexed="64"/>
      </bottom>
      <diagonal/>
    </border>
    <border>
      <left style="thick">
        <color indexed="64"/>
      </left>
      <right/>
      <top style="hair">
        <color indexed="64"/>
      </top>
      <bottom style="thick">
        <color indexed="64"/>
      </bottom>
      <diagonal/>
    </border>
    <border>
      <left style="thin">
        <color indexed="64"/>
      </left>
      <right style="thick">
        <color indexed="64"/>
      </right>
      <top style="hair">
        <color indexed="64"/>
      </top>
      <bottom style="thick">
        <color indexed="64"/>
      </bottom>
      <diagonal/>
    </border>
    <border>
      <left style="thick">
        <color indexed="64"/>
      </left>
      <right/>
      <top/>
      <bottom style="hair">
        <color indexed="64"/>
      </bottom>
      <diagonal/>
    </border>
    <border>
      <left style="thin">
        <color indexed="64"/>
      </left>
      <right style="hair">
        <color indexed="64"/>
      </right>
      <top style="thin">
        <color indexed="64"/>
      </top>
      <bottom style="hair">
        <color indexed="64"/>
      </bottom>
      <diagonal/>
    </border>
    <border>
      <left/>
      <right style="medium">
        <color indexed="64"/>
      </right>
      <top style="hair">
        <color indexed="64"/>
      </top>
      <bottom/>
      <diagonal/>
    </border>
    <border>
      <left style="medium">
        <color indexed="64"/>
      </left>
      <right style="thin">
        <color indexed="64"/>
      </right>
      <top style="thin">
        <color indexed="64"/>
      </top>
      <bottom/>
      <diagonal/>
    </border>
    <border>
      <left/>
      <right style="medium">
        <color indexed="64"/>
      </right>
      <top/>
      <bottom/>
      <diagonal/>
    </border>
    <border>
      <left style="medium">
        <color indexed="64"/>
      </left>
      <right style="thin">
        <color indexed="64"/>
      </right>
      <top/>
      <bottom/>
      <diagonal/>
    </border>
    <border>
      <left/>
      <right style="medium">
        <color indexed="64"/>
      </right>
      <top/>
      <bottom style="hair">
        <color indexed="64"/>
      </bottom>
      <diagonal/>
    </border>
    <border>
      <left style="medium">
        <color indexed="64"/>
      </left>
      <right style="thin">
        <color indexed="64"/>
      </right>
      <top/>
      <bottom style="hair">
        <color indexed="64"/>
      </bottom>
      <diagonal/>
    </border>
    <border>
      <left/>
      <right style="medium">
        <color indexed="64"/>
      </right>
      <top style="hair">
        <color indexed="64"/>
      </top>
      <bottom style="double">
        <color indexed="64"/>
      </bottom>
      <diagonal/>
    </border>
    <border>
      <left style="medium">
        <color indexed="64"/>
      </left>
      <right style="thin">
        <color indexed="64"/>
      </right>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style="hair">
        <color indexed="64"/>
      </left>
      <right style="hair">
        <color indexed="64"/>
      </right>
      <top/>
      <bottom style="thin">
        <color indexed="64"/>
      </bottom>
      <diagonal/>
    </border>
    <border>
      <left/>
      <right style="thin">
        <color indexed="64"/>
      </right>
      <top/>
      <bottom style="hair">
        <color indexed="64"/>
      </bottom>
      <diagonal/>
    </border>
    <border>
      <left style="thin">
        <color indexed="64"/>
      </left>
      <right style="hair">
        <color indexed="64"/>
      </right>
      <top/>
      <bottom style="hair">
        <color indexed="64"/>
      </bottom>
      <diagonal/>
    </border>
    <border>
      <left/>
      <right style="hair">
        <color indexed="64"/>
      </right>
      <top/>
      <bottom style="thin">
        <color indexed="64"/>
      </bottom>
      <diagonal/>
    </border>
    <border>
      <left style="hair">
        <color indexed="64"/>
      </left>
      <right style="thin">
        <color indexed="64"/>
      </right>
      <top style="thin">
        <color indexed="64"/>
      </top>
      <bottom/>
      <diagonal/>
    </border>
    <border>
      <left/>
      <right style="thin">
        <color indexed="64"/>
      </right>
      <top style="hair">
        <color indexed="64"/>
      </top>
      <bottom style="thin">
        <color indexed="64"/>
      </bottom>
      <diagonal/>
    </border>
    <border>
      <left style="thin">
        <color indexed="64"/>
      </left>
      <right style="hair">
        <color indexed="64"/>
      </right>
      <top/>
      <bottom style="thin">
        <color indexed="64"/>
      </bottom>
      <diagonal/>
    </border>
    <border>
      <left style="thin">
        <color indexed="64"/>
      </left>
      <right style="hair">
        <color indexed="64"/>
      </right>
      <top/>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hair">
        <color indexed="64"/>
      </left>
      <right/>
      <top/>
      <bottom style="double">
        <color indexed="64"/>
      </bottom>
      <diagonal/>
    </border>
    <border>
      <left/>
      <right style="thin">
        <color indexed="64"/>
      </right>
      <top/>
      <bottom style="double">
        <color indexed="64"/>
      </bottom>
      <diagonal/>
    </border>
    <border>
      <left style="thin">
        <color indexed="64"/>
      </left>
      <right style="thin">
        <color indexed="64"/>
      </right>
      <top/>
      <bottom style="double">
        <color indexed="64"/>
      </bottom>
      <diagonal/>
    </border>
    <border>
      <left style="hair">
        <color indexed="64"/>
      </left>
      <right style="thin">
        <color indexed="64"/>
      </right>
      <top/>
      <bottom/>
      <diagonal/>
    </border>
    <border>
      <left style="thick">
        <color indexed="64"/>
      </left>
      <right style="hair">
        <color indexed="64"/>
      </right>
      <top/>
      <bottom/>
      <diagonal/>
    </border>
    <border>
      <left style="hair">
        <color indexed="64"/>
      </left>
      <right style="thick">
        <color indexed="64"/>
      </right>
      <top/>
      <bottom/>
      <diagonal/>
    </border>
    <border>
      <left style="thick">
        <color indexed="64"/>
      </left>
      <right style="hair">
        <color indexed="64"/>
      </right>
      <top/>
      <bottom style="thick">
        <color indexed="64"/>
      </bottom>
      <diagonal/>
    </border>
    <border>
      <left style="hair">
        <color indexed="64"/>
      </left>
      <right style="thick">
        <color indexed="64"/>
      </right>
      <top/>
      <bottom style="thick">
        <color indexed="64"/>
      </bottom>
      <diagonal/>
    </border>
    <border>
      <left style="thick">
        <color indexed="64"/>
      </left>
      <right style="hair">
        <color indexed="64"/>
      </right>
      <top style="thick">
        <color indexed="64"/>
      </top>
      <bottom/>
      <diagonal/>
    </border>
    <border>
      <left style="hair">
        <color indexed="64"/>
      </left>
      <right style="thick">
        <color indexed="64"/>
      </right>
      <top style="thick">
        <color indexed="64"/>
      </top>
      <bottom/>
      <diagonal/>
    </border>
    <border>
      <left style="thick">
        <color indexed="64"/>
      </left>
      <right style="thin">
        <color indexed="64"/>
      </right>
      <top style="thick">
        <color indexed="64"/>
      </top>
      <bottom style="thick">
        <color indexed="64"/>
      </bottom>
      <diagonal/>
    </border>
    <border>
      <left style="thin">
        <color indexed="64"/>
      </left>
      <right style="thick">
        <color indexed="64"/>
      </right>
      <top style="thick">
        <color indexed="64"/>
      </top>
      <bottom style="thick">
        <color indexed="64"/>
      </bottom>
      <diagonal/>
    </border>
    <border>
      <left style="medium">
        <color indexed="64"/>
      </left>
      <right/>
      <top style="medium">
        <color indexed="64"/>
      </top>
      <bottom style="hair">
        <color indexed="64"/>
      </bottom>
      <diagonal/>
    </border>
    <border>
      <left style="thin">
        <color indexed="64"/>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medium">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s>
  <cellStyleXfs count="4">
    <xf numFmtId="0" fontId="0" fillId="0" borderId="0"/>
    <xf numFmtId="9" fontId="40" fillId="0" borderId="0" applyFont="0" applyFill="0" applyBorder="0" applyAlignment="0" applyProtection="0"/>
    <xf numFmtId="38" fontId="1" fillId="0" borderId="0" applyFont="0" applyFill="0" applyBorder="0" applyAlignment="0" applyProtection="0"/>
    <xf numFmtId="38" fontId="40" fillId="0" borderId="0" applyFont="0" applyFill="0" applyBorder="0" applyAlignment="0" applyProtection="0"/>
  </cellStyleXfs>
  <cellXfs count="1853">
    <xf numFmtId="0" fontId="0" fillId="0" borderId="0" xfId="0"/>
    <xf numFmtId="38" fontId="41" fillId="0" borderId="1" xfId="2" applyFont="1" applyFill="1" applyBorder="1" applyAlignment="1" applyProtection="1">
      <alignment vertical="center"/>
    </xf>
    <xf numFmtId="0" fontId="28" fillId="0" borderId="0" xfId="0" applyFont="1" applyFill="1" applyBorder="1" applyAlignment="1" applyProtection="1">
      <alignment vertical="center"/>
    </xf>
    <xf numFmtId="0" fontId="23" fillId="0" borderId="0" xfId="0" applyFont="1" applyFill="1" applyBorder="1" applyAlignment="1" applyProtection="1">
      <alignment horizontal="center" vertical="center"/>
    </xf>
    <xf numFmtId="0" fontId="2" fillId="0" borderId="2" xfId="0" applyFont="1" applyFill="1" applyBorder="1" applyAlignment="1">
      <alignment vertical="center"/>
    </xf>
    <xf numFmtId="38" fontId="12" fillId="0" borderId="3" xfId="2" applyFont="1" applyFill="1" applyBorder="1" applyAlignment="1">
      <alignment vertical="center"/>
    </xf>
    <xf numFmtId="0" fontId="23" fillId="0" borderId="0" xfId="0" applyFont="1" applyFill="1" applyBorder="1" applyAlignment="1" applyProtection="1">
      <alignment vertical="center"/>
    </xf>
    <xf numFmtId="38" fontId="23" fillId="0" borderId="0" xfId="2" applyFont="1" applyFill="1" applyBorder="1" applyAlignment="1" applyProtection="1">
      <alignment horizontal="center" vertical="center"/>
    </xf>
    <xf numFmtId="0" fontId="2" fillId="0" borderId="1" xfId="0" applyFont="1" applyFill="1" applyBorder="1" applyAlignment="1">
      <alignment horizontal="center" vertical="center"/>
    </xf>
    <xf numFmtId="0" fontId="2" fillId="0" borderId="4" xfId="0" applyFont="1" applyFill="1" applyBorder="1" applyAlignment="1">
      <alignment vertical="center"/>
    </xf>
    <xf numFmtId="38" fontId="37" fillId="0" borderId="0" xfId="2" applyFont="1" applyFill="1" applyBorder="1" applyAlignment="1" applyProtection="1">
      <alignment vertical="center"/>
    </xf>
    <xf numFmtId="0" fontId="2" fillId="0" borderId="0" xfId="0" applyFont="1" applyFill="1" applyBorder="1" applyAlignment="1" applyProtection="1">
      <alignment vertical="center"/>
    </xf>
    <xf numFmtId="38" fontId="24" fillId="0" borderId="0" xfId="2" applyFont="1" applyFill="1" applyBorder="1" applyAlignment="1" applyProtection="1">
      <alignment vertical="center"/>
    </xf>
    <xf numFmtId="38" fontId="38" fillId="0" borderId="0" xfId="2" applyFont="1" applyFill="1" applyBorder="1" applyAlignment="1" applyProtection="1">
      <alignment vertical="center"/>
    </xf>
    <xf numFmtId="0" fontId="2" fillId="0" borderId="0" xfId="0" applyFont="1" applyFill="1" applyBorder="1" applyAlignment="1" applyProtection="1">
      <alignment horizontal="center" vertical="center"/>
    </xf>
    <xf numFmtId="38" fontId="2" fillId="0" borderId="0" xfId="2" applyFont="1" applyFill="1" applyBorder="1" applyAlignment="1" applyProtection="1">
      <alignment vertical="center"/>
    </xf>
    <xf numFmtId="0" fontId="12" fillId="0" borderId="0" xfId="0" applyFont="1" applyFill="1" applyBorder="1" applyAlignment="1" applyProtection="1">
      <alignment vertical="center"/>
    </xf>
    <xf numFmtId="38" fontId="4" fillId="0" borderId="0" xfId="2" applyFont="1" applyFill="1" applyBorder="1" applyAlignment="1" applyProtection="1">
      <alignment vertical="center"/>
    </xf>
    <xf numFmtId="38" fontId="57" fillId="0" borderId="0" xfId="2" applyFont="1" applyFill="1" applyBorder="1" applyAlignment="1" applyProtection="1">
      <alignment vertical="center"/>
    </xf>
    <xf numFmtId="38" fontId="12" fillId="0" borderId="5" xfId="2" applyFont="1" applyFill="1" applyBorder="1" applyAlignment="1">
      <alignment vertical="center"/>
    </xf>
    <xf numFmtId="38" fontId="23" fillId="0" borderId="0" xfId="2" applyFont="1" applyFill="1" applyBorder="1" applyAlignment="1" applyProtection="1">
      <alignment vertical="center"/>
    </xf>
    <xf numFmtId="38" fontId="41" fillId="0" borderId="6" xfId="2" applyFont="1" applyFill="1" applyBorder="1" applyAlignment="1" applyProtection="1">
      <alignment vertical="center"/>
    </xf>
    <xf numFmtId="38" fontId="41" fillId="0" borderId="7" xfId="2" applyFont="1" applyFill="1" applyBorder="1" applyAlignment="1" applyProtection="1">
      <alignment vertical="center"/>
    </xf>
    <xf numFmtId="38" fontId="41" fillId="0" borderId="8" xfId="2" applyFont="1" applyFill="1" applyBorder="1" applyAlignment="1" applyProtection="1">
      <alignment vertical="center"/>
    </xf>
    <xf numFmtId="38" fontId="55" fillId="0" borderId="9" xfId="2" applyFont="1" applyFill="1" applyBorder="1" applyAlignment="1" applyProtection="1">
      <alignment vertical="center"/>
    </xf>
    <xf numFmtId="38" fontId="37" fillId="0" borderId="10" xfId="2" applyFont="1" applyFill="1" applyBorder="1" applyAlignment="1" applyProtection="1">
      <alignment vertical="center"/>
    </xf>
    <xf numFmtId="0" fontId="62" fillId="0" borderId="0" xfId="0" applyFont="1" applyFill="1" applyBorder="1" applyAlignment="1" applyProtection="1">
      <alignment horizontal="right" vertical="center"/>
    </xf>
    <xf numFmtId="0" fontId="9" fillId="0" borderId="0" xfId="0" applyFont="1" applyFill="1" applyBorder="1" applyAlignment="1">
      <alignment horizontal="center" vertical="center"/>
    </xf>
    <xf numFmtId="0" fontId="30" fillId="0" borderId="0" xfId="0" applyFont="1" applyFill="1" applyBorder="1" applyAlignment="1">
      <alignment horizontal="left" vertical="center"/>
    </xf>
    <xf numFmtId="0" fontId="2" fillId="0" borderId="0" xfId="0" applyFont="1" applyFill="1" applyBorder="1" applyAlignment="1">
      <alignment horizontal="left" vertical="center"/>
    </xf>
    <xf numFmtId="0" fontId="4" fillId="0" borderId="0" xfId="0" applyFont="1" applyFill="1" applyBorder="1" applyAlignment="1">
      <alignment horizontal="left" vertical="center" shrinkToFit="1"/>
    </xf>
    <xf numFmtId="38" fontId="23" fillId="0" borderId="0" xfId="0" applyNumberFormat="1" applyFont="1" applyFill="1" applyBorder="1" applyAlignment="1" applyProtection="1">
      <alignment vertical="center"/>
    </xf>
    <xf numFmtId="0" fontId="23" fillId="0" borderId="0" xfId="0" applyFont="1" applyFill="1" applyAlignment="1">
      <alignment vertical="center"/>
    </xf>
    <xf numFmtId="0" fontId="30" fillId="0" borderId="0" xfId="0" applyFont="1" applyFill="1" applyAlignment="1">
      <alignment horizontal="right" vertical="center"/>
    </xf>
    <xf numFmtId="0" fontId="30" fillId="0" borderId="0" xfId="0" applyFont="1" applyFill="1" applyBorder="1" applyAlignment="1">
      <alignment horizontal="right" vertical="center"/>
    </xf>
    <xf numFmtId="0" fontId="52" fillId="0" borderId="0" xfId="0" applyFont="1" applyFill="1" applyAlignment="1">
      <alignment vertical="center"/>
    </xf>
    <xf numFmtId="0" fontId="2" fillId="0" borderId="0" xfId="0" applyFont="1" applyFill="1" applyAlignment="1">
      <alignment vertical="center"/>
    </xf>
    <xf numFmtId="0" fontId="18" fillId="0" borderId="0" xfId="0" applyFont="1" applyFill="1" applyBorder="1" applyAlignment="1">
      <alignment vertical="center"/>
    </xf>
    <xf numFmtId="38" fontId="18" fillId="0" borderId="0" xfId="2" applyFont="1" applyFill="1" applyBorder="1" applyAlignment="1">
      <alignment vertical="center"/>
    </xf>
    <xf numFmtId="38" fontId="18" fillId="0" borderId="0" xfId="2" applyFont="1" applyFill="1" applyBorder="1" applyAlignment="1" applyProtection="1">
      <alignment vertical="center"/>
    </xf>
    <xf numFmtId="0" fontId="43" fillId="0" borderId="0" xfId="0" applyFont="1" applyFill="1" applyAlignment="1">
      <alignment horizontal="right" vertical="center"/>
    </xf>
    <xf numFmtId="0" fontId="30" fillId="0" borderId="0" xfId="0" applyFont="1" applyFill="1" applyBorder="1" applyAlignment="1" applyProtection="1">
      <alignment horizontal="center" vertical="center"/>
    </xf>
    <xf numFmtId="0" fontId="14" fillId="0" borderId="0" xfId="0" applyFont="1" applyFill="1" applyBorder="1" applyAlignment="1">
      <alignment vertical="center"/>
    </xf>
    <xf numFmtId="0" fontId="20" fillId="0" borderId="0" xfId="0" applyFont="1" applyFill="1" applyBorder="1" applyAlignment="1" applyProtection="1">
      <alignment horizontal="right" vertical="center"/>
    </xf>
    <xf numFmtId="0" fontId="4" fillId="0" borderId="0" xfId="0" applyFont="1" applyFill="1" applyBorder="1" applyAlignment="1" applyProtection="1">
      <alignment vertical="center"/>
    </xf>
    <xf numFmtId="0" fontId="54" fillId="0" borderId="0" xfId="0" applyFont="1" applyFill="1" applyBorder="1" applyAlignment="1">
      <alignment vertical="center"/>
    </xf>
    <xf numFmtId="0" fontId="16" fillId="0" borderId="0" xfId="0" applyFont="1" applyFill="1" applyBorder="1" applyAlignment="1">
      <alignment vertical="center"/>
    </xf>
    <xf numFmtId="0" fontId="17" fillId="0" borderId="0" xfId="0" applyFont="1" applyFill="1" applyBorder="1" applyAlignment="1" applyProtection="1">
      <alignment horizontal="right" vertical="center"/>
    </xf>
    <xf numFmtId="38" fontId="14" fillId="0" borderId="0" xfId="2" applyFont="1" applyFill="1" applyBorder="1" applyAlignment="1">
      <alignment vertical="center"/>
    </xf>
    <xf numFmtId="0" fontId="4" fillId="0" borderId="0" xfId="0" applyFont="1" applyFill="1" applyBorder="1" applyAlignment="1">
      <alignment vertical="center"/>
    </xf>
    <xf numFmtId="0" fontId="32" fillId="0" borderId="3" xfId="0" applyFont="1" applyFill="1" applyBorder="1" applyAlignment="1">
      <alignment horizontal="center" vertical="center"/>
    </xf>
    <xf numFmtId="0" fontId="25" fillId="0" borderId="0" xfId="0" applyFont="1" applyFill="1" applyBorder="1" applyAlignment="1">
      <alignment horizontal="center" vertical="center"/>
    </xf>
    <xf numFmtId="0" fontId="2"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14" fillId="0" borderId="2" xfId="0" applyFont="1" applyFill="1" applyBorder="1" applyAlignment="1">
      <alignment horizontal="center" vertical="center"/>
    </xf>
    <xf numFmtId="0" fontId="14" fillId="0" borderId="0" xfId="0" applyFont="1" applyFill="1" applyBorder="1" applyAlignment="1">
      <alignment horizontal="center" vertical="center"/>
    </xf>
    <xf numFmtId="38" fontId="4" fillId="0" borderId="0" xfId="2" applyFont="1" applyFill="1" applyBorder="1" applyAlignment="1">
      <alignment horizontal="center" vertical="center"/>
    </xf>
    <xf numFmtId="0" fontId="14" fillId="0" borderId="2" xfId="0" applyFont="1" applyFill="1" applyBorder="1" applyAlignment="1">
      <alignment vertical="center"/>
    </xf>
    <xf numFmtId="0" fontId="14" fillId="0" borderId="0" xfId="0" applyFont="1" applyFill="1" applyBorder="1" applyAlignment="1" applyProtection="1">
      <alignment horizontal="center" vertical="center"/>
    </xf>
    <xf numFmtId="0" fontId="2" fillId="0" borderId="4" xfId="0" applyFont="1" applyFill="1" applyBorder="1" applyAlignment="1" applyProtection="1">
      <alignment vertical="center"/>
    </xf>
    <xf numFmtId="0" fontId="2" fillId="0" borderId="7" xfId="0" applyFont="1" applyFill="1" applyBorder="1" applyAlignment="1">
      <alignment horizontal="center" vertical="center"/>
    </xf>
    <xf numFmtId="38" fontId="12" fillId="0" borderId="11" xfId="2" applyFont="1" applyFill="1" applyBorder="1" applyAlignment="1">
      <alignment vertical="center"/>
    </xf>
    <xf numFmtId="38" fontId="2" fillId="0" borderId="1" xfId="2" applyFont="1" applyFill="1" applyBorder="1" applyAlignment="1" applyProtection="1">
      <alignment vertical="center"/>
    </xf>
    <xf numFmtId="38" fontId="23" fillId="0" borderId="0" xfId="2" applyFont="1" applyFill="1" applyBorder="1" applyAlignment="1">
      <alignment vertical="center"/>
    </xf>
    <xf numFmtId="0" fontId="12" fillId="0" borderId="0" xfId="0" applyFont="1" applyFill="1" applyBorder="1" applyAlignment="1">
      <alignment vertical="center"/>
    </xf>
    <xf numFmtId="0" fontId="23" fillId="0" borderId="0" xfId="0" applyFont="1" applyFill="1" applyBorder="1" applyAlignment="1">
      <alignment vertical="center"/>
    </xf>
    <xf numFmtId="38" fontId="18" fillId="0" borderId="0" xfId="2" applyFont="1" applyFill="1" applyBorder="1" applyAlignment="1" applyProtection="1">
      <alignment horizontal="center" vertical="center"/>
    </xf>
    <xf numFmtId="0" fontId="11" fillId="0" borderId="0" xfId="0" applyFont="1" applyFill="1" applyAlignment="1">
      <alignment vertical="center"/>
    </xf>
    <xf numFmtId="0" fontId="0" fillId="0" borderId="0" xfId="0" applyFill="1" applyAlignment="1">
      <alignment vertical="center"/>
    </xf>
    <xf numFmtId="0" fontId="7" fillId="0" borderId="0" xfId="0" applyFont="1" applyFill="1" applyAlignment="1">
      <alignment vertical="center"/>
    </xf>
    <xf numFmtId="0" fontId="18" fillId="0" borderId="0" xfId="0" applyFont="1" applyFill="1" applyAlignment="1">
      <alignment vertical="center"/>
    </xf>
    <xf numFmtId="0" fontId="20" fillId="0" borderId="0" xfId="0" applyFont="1" applyFill="1" applyBorder="1" applyAlignment="1">
      <alignment vertical="center"/>
    </xf>
    <xf numFmtId="0" fontId="14" fillId="0" borderId="0" xfId="0" applyFont="1" applyFill="1" applyAlignment="1">
      <alignment vertical="center"/>
    </xf>
    <xf numFmtId="0" fontId="27" fillId="0" borderId="0" xfId="0" applyFont="1" applyFill="1" applyBorder="1" applyAlignment="1">
      <alignment horizontal="center" vertical="center"/>
    </xf>
    <xf numFmtId="0" fontId="2" fillId="0" borderId="0" xfId="0" applyFont="1" applyFill="1" applyBorder="1" applyAlignment="1">
      <alignment vertical="center"/>
    </xf>
    <xf numFmtId="0" fontId="0" fillId="0" borderId="0" xfId="0" applyFill="1" applyBorder="1" applyAlignment="1">
      <alignment vertical="center"/>
    </xf>
    <xf numFmtId="0" fontId="5" fillId="0" borderId="0" xfId="0" applyFont="1" applyFill="1" applyBorder="1" applyAlignment="1" applyProtection="1">
      <alignment vertical="center"/>
      <protection locked="0"/>
    </xf>
    <xf numFmtId="0" fontId="1" fillId="0" borderId="0" xfId="0" applyFont="1" applyFill="1" applyBorder="1" applyAlignment="1">
      <alignment vertical="center"/>
    </xf>
    <xf numFmtId="0" fontId="33" fillId="0" borderId="0" xfId="0" applyFont="1" applyFill="1" applyBorder="1" applyAlignment="1">
      <alignment vertical="center"/>
    </xf>
    <xf numFmtId="0" fontId="40" fillId="0" borderId="0" xfId="0" applyFont="1" applyFill="1" applyAlignment="1">
      <alignment horizontal="center" vertical="center" textRotation="255"/>
    </xf>
    <xf numFmtId="0" fontId="40" fillId="0" borderId="0" xfId="0" applyFont="1" applyFill="1" applyAlignment="1">
      <alignment vertical="center"/>
    </xf>
    <xf numFmtId="0" fontId="23" fillId="0" borderId="4" xfId="0" applyFont="1" applyFill="1" applyBorder="1" applyAlignment="1">
      <alignment vertical="center"/>
    </xf>
    <xf numFmtId="0" fontId="23" fillId="0" borderId="12" xfId="0" applyFont="1" applyFill="1" applyBorder="1" applyAlignment="1">
      <alignment vertical="center"/>
    </xf>
    <xf numFmtId="0" fontId="23" fillId="0" borderId="2" xfId="0" applyFont="1" applyFill="1" applyBorder="1" applyAlignment="1">
      <alignment vertical="center"/>
    </xf>
    <xf numFmtId="0" fontId="6" fillId="0" borderId="0" xfId="0" applyFont="1" applyFill="1" applyBorder="1" applyAlignment="1">
      <alignment horizontal="center" vertical="center"/>
    </xf>
    <xf numFmtId="0" fontId="7" fillId="0" borderId="0" xfId="0" applyFont="1" applyFill="1" applyBorder="1" applyAlignment="1">
      <alignment vertical="center"/>
    </xf>
    <xf numFmtId="38" fontId="13" fillId="0" borderId="0" xfId="2" applyFont="1" applyFill="1" applyBorder="1" applyAlignment="1">
      <alignment vertical="center"/>
    </xf>
    <xf numFmtId="0" fontId="13" fillId="0" borderId="0" xfId="0" applyFont="1" applyFill="1" applyBorder="1" applyAlignment="1">
      <alignment vertical="center"/>
    </xf>
    <xf numFmtId="38" fontId="7" fillId="0" borderId="0" xfId="2" applyFont="1" applyFill="1" applyBorder="1" applyAlignment="1" applyProtection="1">
      <alignment vertical="center"/>
    </xf>
    <xf numFmtId="0" fontId="7" fillId="0" borderId="0" xfId="0" applyFont="1" applyFill="1" applyBorder="1" applyAlignment="1">
      <alignment horizontal="center" vertical="center"/>
    </xf>
    <xf numFmtId="38" fontId="7" fillId="0" borderId="0" xfId="2" applyFont="1" applyFill="1" applyBorder="1" applyAlignment="1">
      <alignment vertical="center"/>
    </xf>
    <xf numFmtId="0" fontId="14" fillId="0" borderId="0" xfId="0" applyFont="1" applyFill="1" applyBorder="1" applyAlignment="1" applyProtection="1">
      <alignment horizontal="right" vertical="center"/>
    </xf>
    <xf numFmtId="38" fontId="13" fillId="0" borderId="0" xfId="0" applyNumberFormat="1" applyFont="1" applyFill="1" applyBorder="1" applyAlignment="1">
      <alignment horizontal="right" vertical="center"/>
    </xf>
    <xf numFmtId="0" fontId="49" fillId="0" borderId="0" xfId="0" applyFont="1" applyFill="1" applyBorder="1" applyAlignment="1">
      <alignment vertical="center"/>
    </xf>
    <xf numFmtId="38" fontId="49" fillId="0" borderId="0" xfId="2" applyFont="1" applyFill="1" applyBorder="1" applyAlignment="1">
      <alignment vertical="center"/>
    </xf>
    <xf numFmtId="0" fontId="48" fillId="0" borderId="0" xfId="0" applyFont="1" applyFill="1" applyBorder="1" applyAlignment="1">
      <alignment horizontal="left" vertical="center"/>
    </xf>
    <xf numFmtId="0" fontId="50" fillId="0" borderId="0" xfId="0" applyFont="1" applyFill="1" applyBorder="1" applyAlignment="1">
      <alignment vertical="center"/>
    </xf>
    <xf numFmtId="38" fontId="4" fillId="0" borderId="0" xfId="2" applyFont="1" applyFill="1" applyBorder="1" applyAlignment="1">
      <alignment vertical="center"/>
    </xf>
    <xf numFmtId="0" fontId="2" fillId="0" borderId="0" xfId="0" applyFont="1" applyFill="1" applyBorder="1" applyAlignment="1">
      <alignment vertical="center" shrinkToFit="1"/>
    </xf>
    <xf numFmtId="0" fontId="40" fillId="0" borderId="3" xfId="0" applyFont="1" applyFill="1" applyBorder="1" applyAlignment="1" applyProtection="1">
      <alignment vertical="center"/>
    </xf>
    <xf numFmtId="0" fontId="12" fillId="0" borderId="5" xfId="0" applyFont="1" applyFill="1" applyBorder="1" applyAlignment="1">
      <alignment vertical="center"/>
    </xf>
    <xf numFmtId="38" fontId="60" fillId="0" borderId="0" xfId="2" applyFont="1" applyFill="1" applyBorder="1" applyAlignment="1" applyProtection="1">
      <alignment vertical="center"/>
      <protection locked="0"/>
    </xf>
    <xf numFmtId="38" fontId="71" fillId="0" borderId="0" xfId="2" applyFont="1" applyFill="1" applyBorder="1" applyAlignment="1" applyProtection="1">
      <alignment vertical="center"/>
    </xf>
    <xf numFmtId="0" fontId="7" fillId="0" borderId="0" xfId="0" applyFont="1" applyFill="1" applyBorder="1" applyAlignment="1">
      <alignment horizontal="center" vertical="top"/>
    </xf>
    <xf numFmtId="0" fontId="17" fillId="0" borderId="0" xfId="0" applyFont="1" applyFill="1" applyBorder="1" applyAlignment="1">
      <alignment horizontal="center" vertical="top" textRotation="255"/>
    </xf>
    <xf numFmtId="0" fontId="4" fillId="0" borderId="0" xfId="0" applyFont="1" applyFill="1" applyBorder="1" applyAlignment="1">
      <alignment horizontal="center" vertical="top"/>
    </xf>
    <xf numFmtId="0" fontId="2" fillId="0" borderId="8" xfId="0" applyFont="1" applyFill="1" applyBorder="1" applyAlignment="1" applyProtection="1">
      <alignment horizontal="center" vertical="center"/>
    </xf>
    <xf numFmtId="0" fontId="2" fillId="0" borderId="15" xfId="0" applyFont="1" applyFill="1" applyBorder="1" applyAlignment="1" applyProtection="1">
      <alignment horizontal="center" vertical="center"/>
    </xf>
    <xf numFmtId="38" fontId="41" fillId="0" borderId="16" xfId="2" applyFont="1" applyFill="1" applyBorder="1" applyAlignment="1" applyProtection="1">
      <alignment vertical="center"/>
    </xf>
    <xf numFmtId="38" fontId="41" fillId="0" borderId="17" xfId="2" applyFont="1" applyFill="1" applyBorder="1" applyAlignment="1" applyProtection="1">
      <alignment vertical="center"/>
    </xf>
    <xf numFmtId="38" fontId="41" fillId="0" borderId="17" xfId="2" applyFont="1" applyFill="1" applyBorder="1" applyAlignment="1" applyProtection="1">
      <alignment horizontal="right" vertical="center"/>
    </xf>
    <xf numFmtId="0" fontId="12" fillId="0" borderId="16" xfId="0" applyFont="1" applyFill="1" applyBorder="1" applyAlignment="1" applyProtection="1">
      <alignment horizontal="left" vertical="center" shrinkToFit="1"/>
    </xf>
    <xf numFmtId="0" fontId="40" fillId="0" borderId="0" xfId="0" applyFont="1" applyFill="1" applyBorder="1" applyAlignment="1" applyProtection="1">
      <alignment horizontal="left" vertical="center"/>
    </xf>
    <xf numFmtId="0" fontId="2" fillId="0" borderId="18" xfId="0" applyFont="1" applyFill="1" applyBorder="1" applyAlignment="1" applyProtection="1">
      <alignment horizontal="center" vertical="center"/>
    </xf>
    <xf numFmtId="0" fontId="12" fillId="0" borderId="1" xfId="0" applyFont="1" applyFill="1" applyBorder="1" applyAlignment="1" applyProtection="1">
      <alignment vertical="center" shrinkToFit="1"/>
    </xf>
    <xf numFmtId="0" fontId="42" fillId="0" borderId="1" xfId="0" applyFont="1" applyFill="1" applyBorder="1" applyAlignment="1" applyProtection="1">
      <alignment vertical="center" shrinkToFit="1"/>
    </xf>
    <xf numFmtId="0" fontId="42" fillId="0" borderId="3" xfId="0" applyFont="1" applyFill="1" applyBorder="1" applyAlignment="1" applyProtection="1">
      <alignment vertical="center"/>
    </xf>
    <xf numFmtId="0" fontId="2" fillId="0" borderId="1" xfId="0" applyFont="1" applyFill="1" applyBorder="1" applyAlignment="1" applyProtection="1">
      <alignment vertical="center" shrinkToFit="1"/>
    </xf>
    <xf numFmtId="38" fontId="41" fillId="0" borderId="3" xfId="2" applyFont="1" applyFill="1" applyBorder="1" applyAlignment="1" applyProtection="1">
      <alignment vertical="center"/>
    </xf>
    <xf numFmtId="0" fontId="2" fillId="0" borderId="19" xfId="0" applyFont="1" applyFill="1" applyBorder="1" applyAlignment="1" applyProtection="1">
      <alignment horizontal="center" vertical="center"/>
    </xf>
    <xf numFmtId="0" fontId="14" fillId="0" borderId="1" xfId="0" applyFont="1" applyFill="1" applyBorder="1" applyAlignment="1" applyProtection="1">
      <alignment vertical="center" shrinkToFit="1"/>
    </xf>
    <xf numFmtId="0" fontId="12" fillId="0" borderId="6" xfId="0" applyFont="1" applyFill="1" applyBorder="1" applyAlignment="1" applyProtection="1">
      <alignment vertical="center" shrinkToFit="1"/>
    </xf>
    <xf numFmtId="38" fontId="29" fillId="0" borderId="5" xfId="2" applyFont="1" applyFill="1" applyBorder="1" applyAlignment="1" applyProtection="1">
      <alignment vertical="center"/>
    </xf>
    <xf numFmtId="0" fontId="12" fillId="0" borderId="7" xfId="0" applyFont="1" applyFill="1" applyBorder="1" applyAlignment="1" applyProtection="1">
      <alignment vertical="center" shrinkToFit="1"/>
    </xf>
    <xf numFmtId="38" fontId="29" fillId="0" borderId="11" xfId="2" applyFont="1" applyFill="1" applyBorder="1" applyAlignment="1" applyProtection="1">
      <alignment vertical="center"/>
    </xf>
    <xf numFmtId="0" fontId="2" fillId="0" borderId="20" xfId="0" applyFont="1" applyFill="1" applyBorder="1" applyAlignment="1" applyProtection="1">
      <alignment horizontal="center" vertical="center"/>
    </xf>
    <xf numFmtId="38" fontId="8" fillId="0" borderId="8" xfId="2" applyFont="1" applyFill="1" applyBorder="1" applyAlignment="1" applyProtection="1">
      <alignment vertical="center"/>
    </xf>
    <xf numFmtId="38" fontId="41" fillId="0" borderId="21" xfId="2" applyFont="1" applyFill="1" applyBorder="1" applyAlignment="1" applyProtection="1">
      <alignment vertical="center"/>
    </xf>
    <xf numFmtId="0" fontId="12" fillId="0" borderId="8" xfId="0" applyFont="1" applyFill="1" applyBorder="1" applyAlignment="1" applyProtection="1">
      <alignment vertical="center"/>
    </xf>
    <xf numFmtId="0" fontId="40" fillId="0" borderId="21" xfId="0" applyFont="1" applyFill="1" applyBorder="1" applyAlignment="1" applyProtection="1">
      <alignment vertical="center"/>
    </xf>
    <xf numFmtId="0" fontId="2" fillId="0" borderId="22" xfId="0" applyFont="1" applyFill="1" applyBorder="1" applyAlignment="1" applyProtection="1">
      <alignment horizontal="center" vertical="center"/>
    </xf>
    <xf numFmtId="0" fontId="12" fillId="0" borderId="6" xfId="0" applyFont="1" applyFill="1" applyBorder="1" applyAlignment="1" applyProtection="1">
      <alignment vertical="center"/>
    </xf>
    <xf numFmtId="0" fontId="12" fillId="0" borderId="1" xfId="0" applyFont="1" applyFill="1" applyBorder="1" applyAlignment="1" applyProtection="1">
      <alignment vertical="center"/>
    </xf>
    <xf numFmtId="38" fontId="29" fillId="0" borderId="3" xfId="2" applyFont="1" applyFill="1" applyBorder="1" applyAlignment="1" applyProtection="1">
      <alignment vertical="center"/>
    </xf>
    <xf numFmtId="0" fontId="42" fillId="0" borderId="1" xfId="0" applyFont="1" applyFill="1" applyBorder="1" applyAlignment="1" applyProtection="1">
      <alignment horizontal="center" vertical="center"/>
    </xf>
    <xf numFmtId="38" fontId="29" fillId="0" borderId="3" xfId="2" applyFont="1" applyFill="1" applyBorder="1" applyAlignment="1" applyProtection="1">
      <alignment horizontal="center" vertical="center"/>
    </xf>
    <xf numFmtId="38" fontId="12" fillId="0" borderId="8" xfId="2" applyFont="1" applyFill="1" applyBorder="1" applyAlignment="1" applyProtection="1">
      <alignment vertical="center"/>
    </xf>
    <xf numFmtId="38" fontId="12" fillId="0" borderId="21" xfId="2" applyFont="1" applyFill="1" applyBorder="1" applyAlignment="1" applyProtection="1">
      <alignment vertical="center"/>
    </xf>
    <xf numFmtId="38" fontId="12" fillId="0" borderId="16" xfId="2" applyFont="1" applyFill="1" applyBorder="1" applyAlignment="1" applyProtection="1">
      <alignment vertical="center"/>
    </xf>
    <xf numFmtId="0" fontId="67" fillId="0" borderId="0" xfId="0" applyFont="1" applyFill="1" applyBorder="1" applyAlignment="1" applyProtection="1">
      <alignment horizontal="left" vertical="center"/>
    </xf>
    <xf numFmtId="38" fontId="41" fillId="0" borderId="0" xfId="2" applyFont="1" applyFill="1" applyBorder="1" applyAlignment="1" applyProtection="1">
      <alignment vertical="center"/>
    </xf>
    <xf numFmtId="38" fontId="55" fillId="0" borderId="0" xfId="2" applyFont="1" applyFill="1" applyBorder="1" applyAlignment="1" applyProtection="1">
      <alignment vertical="center"/>
    </xf>
    <xf numFmtId="38" fontId="55" fillId="0" borderId="23" xfId="2" applyFont="1" applyFill="1" applyBorder="1" applyAlignment="1" applyProtection="1">
      <alignment vertical="center"/>
    </xf>
    <xf numFmtId="38" fontId="12" fillId="0" borderId="23" xfId="2" applyFont="1" applyFill="1" applyBorder="1" applyAlignment="1" applyProtection="1">
      <alignment vertical="center"/>
    </xf>
    <xf numFmtId="38" fontId="41" fillId="0" borderId="23" xfId="2" applyFont="1" applyFill="1" applyBorder="1" applyAlignment="1" applyProtection="1">
      <alignment vertical="center"/>
    </xf>
    <xf numFmtId="0" fontId="2" fillId="0" borderId="24" xfId="0" applyFont="1" applyFill="1" applyBorder="1" applyAlignment="1" applyProtection="1">
      <alignment horizontal="center" vertical="center" shrinkToFit="1"/>
    </xf>
    <xf numFmtId="38" fontId="41" fillId="0" borderId="25" xfId="2" applyFont="1" applyFill="1" applyBorder="1" applyAlignment="1" applyProtection="1">
      <alignment vertical="center"/>
    </xf>
    <xf numFmtId="0" fontId="14" fillId="0" borderId="0" xfId="0" applyFont="1" applyFill="1" applyAlignment="1" applyProtection="1">
      <alignment vertical="center"/>
    </xf>
    <xf numFmtId="0" fontId="0" fillId="0" borderId="0" xfId="0" applyFill="1" applyAlignment="1" applyProtection="1">
      <alignment vertical="center"/>
    </xf>
    <xf numFmtId="0" fontId="11" fillId="0" borderId="0" xfId="0" applyFont="1" applyFill="1" applyBorder="1" applyAlignment="1" applyProtection="1">
      <alignment vertical="center"/>
    </xf>
    <xf numFmtId="0" fontId="14" fillId="0" borderId="0" xfId="0" applyFont="1" applyFill="1" applyBorder="1" applyAlignment="1" applyProtection="1">
      <alignment vertical="center"/>
    </xf>
    <xf numFmtId="38" fontId="40" fillId="0" borderId="0" xfId="0" applyNumberFormat="1" applyFont="1" applyFill="1" applyBorder="1" applyAlignment="1" applyProtection="1">
      <alignment vertical="center"/>
    </xf>
    <xf numFmtId="38" fontId="40" fillId="0" borderId="3" xfId="2" applyFont="1" applyFill="1" applyBorder="1" applyAlignment="1">
      <alignment vertical="center" shrinkToFit="1"/>
    </xf>
    <xf numFmtId="38" fontId="40" fillId="0" borderId="5" xfId="2" applyFont="1" applyFill="1" applyBorder="1" applyAlignment="1">
      <alignment vertical="center" shrinkToFit="1"/>
    </xf>
    <xf numFmtId="38" fontId="40" fillId="0" borderId="0" xfId="2" applyFont="1" applyFill="1" applyBorder="1" applyAlignment="1">
      <alignment horizontal="right" vertical="center" shrinkToFit="1"/>
    </xf>
    <xf numFmtId="0" fontId="58" fillId="0" borderId="0" xfId="0" applyFont="1" applyAlignment="1"/>
    <xf numFmtId="38" fontId="40" fillId="0" borderId="0" xfId="2" applyFont="1" applyFill="1" applyBorder="1" applyAlignment="1">
      <alignment vertical="center" shrinkToFit="1"/>
    </xf>
    <xf numFmtId="38" fontId="40" fillId="0" borderId="26" xfId="2" applyFont="1" applyFill="1" applyBorder="1" applyAlignment="1">
      <alignment vertical="center" shrinkToFit="1"/>
    </xf>
    <xf numFmtId="0" fontId="15" fillId="0" borderId="0" xfId="0" applyFont="1" applyFill="1" applyBorder="1" applyAlignment="1">
      <alignment horizontal="center" vertical="center"/>
    </xf>
    <xf numFmtId="0" fontId="15" fillId="0" borderId="0" xfId="0" applyFont="1" applyFill="1" applyBorder="1" applyAlignment="1">
      <alignment vertical="center"/>
    </xf>
    <xf numFmtId="0" fontId="74" fillId="0" borderId="0" xfId="0" applyFont="1" applyFill="1" applyBorder="1" applyAlignment="1">
      <alignment vertical="center"/>
    </xf>
    <xf numFmtId="38" fontId="40" fillId="0" borderId="0" xfId="2" applyFont="1" applyFill="1" applyBorder="1" applyAlignment="1">
      <alignment vertical="center"/>
    </xf>
    <xf numFmtId="0" fontId="14" fillId="0" borderId="14" xfId="0" applyFont="1" applyFill="1" applyBorder="1" applyAlignment="1">
      <alignment horizontal="right" vertical="center"/>
    </xf>
    <xf numFmtId="38" fontId="7" fillId="0" borderId="27" xfId="2" applyFont="1" applyFill="1" applyBorder="1" applyAlignment="1">
      <alignment horizontal="right" vertical="center"/>
    </xf>
    <xf numFmtId="38" fontId="40" fillId="0" borderId="27" xfId="2" applyFont="1" applyFill="1" applyBorder="1" applyAlignment="1">
      <alignment horizontal="right" vertical="center" shrinkToFit="1"/>
    </xf>
    <xf numFmtId="0" fontId="14" fillId="0" borderId="5" xfId="0" applyFont="1" applyFill="1" applyBorder="1" applyAlignment="1">
      <alignment horizontal="right" vertical="center"/>
    </xf>
    <xf numFmtId="38" fontId="40" fillId="0" borderId="27" xfId="0" applyNumberFormat="1" applyFont="1" applyFill="1" applyBorder="1" applyAlignment="1">
      <alignment vertical="center" shrinkToFit="1"/>
    </xf>
    <xf numFmtId="0" fontId="14" fillId="0" borderId="27" xfId="0" applyFont="1" applyFill="1" applyBorder="1" applyAlignment="1">
      <alignment horizontal="right" vertical="center"/>
    </xf>
    <xf numFmtId="0" fontId="4" fillId="0" borderId="27" xfId="0" applyFont="1" applyFill="1" applyBorder="1" applyAlignment="1">
      <alignment vertical="center"/>
    </xf>
    <xf numFmtId="0" fontId="4" fillId="0" borderId="10" xfId="0" applyFont="1" applyFill="1" applyBorder="1" applyAlignment="1">
      <alignment horizontal="centerContinuous" vertical="center"/>
    </xf>
    <xf numFmtId="0" fontId="2" fillId="0" borderId="2" xfId="0" applyFont="1" applyFill="1" applyBorder="1" applyAlignment="1">
      <alignment horizontal="centerContinuous" vertical="center"/>
    </xf>
    <xf numFmtId="0" fontId="14" fillId="0" borderId="30" xfId="0" applyFont="1" applyFill="1" applyBorder="1" applyAlignment="1">
      <alignment horizontal="right" vertical="center"/>
    </xf>
    <xf numFmtId="0" fontId="14" fillId="0" borderId="14" xfId="0" applyFont="1" applyFill="1" applyBorder="1" applyAlignment="1">
      <alignment horizontal="center" vertical="center"/>
    </xf>
    <xf numFmtId="0" fontId="14" fillId="0" borderId="0" xfId="0" applyFont="1" applyFill="1" applyBorder="1" applyAlignment="1">
      <alignment horizontal="right" vertical="center"/>
    </xf>
    <xf numFmtId="38" fontId="7" fillId="0" borderId="0" xfId="2" applyFont="1" applyFill="1" applyBorder="1" applyAlignment="1">
      <alignment horizontal="right" vertical="center"/>
    </xf>
    <xf numFmtId="38" fontId="60" fillId="0" borderId="0" xfId="2" applyFont="1" applyFill="1" applyBorder="1" applyAlignment="1">
      <alignment vertical="center"/>
    </xf>
    <xf numFmtId="38" fontId="40" fillId="0" borderId="0" xfId="0" applyNumberFormat="1" applyFont="1" applyFill="1" applyBorder="1" applyAlignment="1">
      <alignment vertical="center" shrinkToFit="1"/>
    </xf>
    <xf numFmtId="38" fontId="7" fillId="0" borderId="0" xfId="0" applyNumberFormat="1" applyFont="1" applyFill="1" applyBorder="1" applyAlignment="1">
      <alignment vertical="center"/>
    </xf>
    <xf numFmtId="38" fontId="22" fillId="0" borderId="0" xfId="2" applyFont="1" applyFill="1" applyBorder="1" applyAlignment="1">
      <alignment vertical="center"/>
    </xf>
    <xf numFmtId="0" fontId="40" fillId="0" borderId="0" xfId="0" applyFont="1" applyAlignment="1">
      <alignment vertical="top"/>
    </xf>
    <xf numFmtId="38" fontId="60" fillId="0" borderId="0" xfId="2" applyFont="1" applyFill="1" applyBorder="1" applyAlignment="1">
      <alignment vertical="center" shrinkToFit="1"/>
    </xf>
    <xf numFmtId="38" fontId="4" fillId="0" borderId="0" xfId="0" applyNumberFormat="1" applyFont="1" applyFill="1" applyBorder="1" applyAlignment="1">
      <alignment vertical="center"/>
    </xf>
    <xf numFmtId="0" fontId="19" fillId="0" borderId="0" xfId="0" applyFont="1" applyFill="1" applyBorder="1" applyAlignment="1">
      <alignment vertical="center"/>
    </xf>
    <xf numFmtId="0" fontId="40" fillId="0" borderId="0" xfId="0" applyFont="1" applyFill="1" applyAlignment="1">
      <alignment horizontal="center" vertical="top" textRotation="255"/>
    </xf>
    <xf numFmtId="0" fontId="25" fillId="0" borderId="0" xfId="0" applyFont="1" applyFill="1" applyBorder="1" applyAlignment="1">
      <alignment horizontal="center" vertical="center" textRotation="255"/>
    </xf>
    <xf numFmtId="38" fontId="2" fillId="0" borderId="0" xfId="2" applyFont="1" applyFill="1" applyBorder="1" applyAlignment="1">
      <alignment vertical="center" shrinkToFit="1"/>
    </xf>
    <xf numFmtId="0" fontId="32" fillId="0" borderId="0" xfId="0" applyFont="1" applyFill="1" applyBorder="1" applyAlignment="1">
      <alignment horizontal="center" vertical="center" shrinkToFit="1"/>
    </xf>
    <xf numFmtId="38" fontId="12" fillId="0" borderId="0" xfId="2" applyFont="1" applyFill="1" applyBorder="1" applyAlignment="1">
      <alignment vertical="center"/>
    </xf>
    <xf numFmtId="38" fontId="4" fillId="0" borderId="0" xfId="2"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10" fillId="0" borderId="0" xfId="0" applyFont="1" applyFill="1" applyBorder="1" applyAlignment="1">
      <alignment horizontal="center" vertical="center"/>
    </xf>
    <xf numFmtId="38" fontId="12" fillId="0" borderId="0" xfId="0" applyNumberFormat="1" applyFont="1" applyFill="1" applyBorder="1" applyAlignment="1">
      <alignment vertical="center" shrinkToFit="1"/>
    </xf>
    <xf numFmtId="0" fontId="12" fillId="0" borderId="0" xfId="0" applyFont="1" applyFill="1" applyBorder="1" applyAlignment="1">
      <alignment vertical="center" shrinkToFit="1"/>
    </xf>
    <xf numFmtId="0" fontId="58" fillId="0" borderId="0" xfId="0" applyFont="1" applyAlignment="1">
      <alignment horizontal="center" vertical="top" textRotation="255"/>
    </xf>
    <xf numFmtId="38" fontId="7" fillId="0" borderId="31" xfId="2" applyFont="1" applyFill="1" applyBorder="1" applyAlignment="1">
      <alignment vertical="center"/>
    </xf>
    <xf numFmtId="0" fontId="35" fillId="0" borderId="0" xfId="0" applyFont="1" applyFill="1" applyBorder="1" applyAlignment="1">
      <alignment horizontal="center" vertical="center"/>
    </xf>
    <xf numFmtId="38" fontId="12" fillId="0" borderId="0" xfId="0" applyNumberFormat="1" applyFont="1" applyFill="1" applyBorder="1" applyAlignment="1">
      <alignment vertical="center"/>
    </xf>
    <xf numFmtId="38" fontId="44" fillId="0" borderId="0" xfId="2" applyFont="1" applyFill="1" applyBorder="1" applyAlignment="1" applyProtection="1">
      <alignment vertical="center"/>
    </xf>
    <xf numFmtId="38" fontId="2" fillId="0" borderId="0" xfId="2" applyFont="1" applyFill="1" applyBorder="1" applyAlignment="1">
      <alignment vertical="center"/>
    </xf>
    <xf numFmtId="0" fontId="2" fillId="0" borderId="4" xfId="0" applyFont="1" applyFill="1" applyBorder="1" applyAlignment="1">
      <alignment horizontal="centerContinuous" vertical="center"/>
    </xf>
    <xf numFmtId="0" fontId="4" fillId="0" borderId="4" xfId="0" applyFont="1" applyFill="1" applyBorder="1" applyAlignment="1">
      <alignment horizontal="centerContinuous" vertical="center"/>
    </xf>
    <xf numFmtId="38" fontId="4" fillId="0" borderId="27" xfId="2" applyFont="1" applyFill="1" applyBorder="1" applyAlignment="1">
      <alignment vertical="center"/>
    </xf>
    <xf numFmtId="38" fontId="40" fillId="0" borderId="27" xfId="2" applyFont="1" applyFill="1" applyBorder="1" applyAlignment="1">
      <alignment vertical="center"/>
    </xf>
    <xf numFmtId="38" fontId="7" fillId="0" borderId="27" xfId="2" applyFont="1" applyFill="1" applyBorder="1" applyAlignment="1" applyProtection="1">
      <alignment vertical="center"/>
    </xf>
    <xf numFmtId="38" fontId="44" fillId="0" borderId="32" xfId="2" applyFont="1" applyFill="1" applyBorder="1" applyAlignment="1" applyProtection="1">
      <alignment vertical="center"/>
    </xf>
    <xf numFmtId="38" fontId="71" fillId="0" borderId="32" xfId="2" applyFont="1" applyFill="1" applyBorder="1" applyAlignment="1" applyProtection="1">
      <alignment vertical="center"/>
    </xf>
    <xf numFmtId="38" fontId="2" fillId="0" borderId="27" xfId="2" applyFont="1" applyFill="1" applyBorder="1" applyAlignment="1">
      <alignment vertical="center"/>
    </xf>
    <xf numFmtId="0" fontId="58" fillId="0" borderId="0" xfId="0" applyFont="1" applyFill="1" applyAlignment="1">
      <alignment horizontal="center" vertical="top" textRotation="255"/>
    </xf>
    <xf numFmtId="0" fontId="58" fillId="0" borderId="0" xfId="0" applyFont="1" applyAlignment="1">
      <alignment horizontal="center" vertical="top"/>
    </xf>
    <xf numFmtId="0" fontId="58" fillId="0" borderId="0" xfId="0" applyFont="1" applyAlignment="1">
      <alignment vertical="top"/>
    </xf>
    <xf numFmtId="38" fontId="14" fillId="0" borderId="33" xfId="2" applyFont="1" applyFill="1" applyBorder="1" applyAlignment="1">
      <alignment horizontal="center" vertical="center"/>
    </xf>
    <xf numFmtId="0" fontId="40" fillId="0" borderId="4" xfId="0" applyFont="1" applyFill="1" applyBorder="1" applyAlignment="1">
      <alignment horizontal="center" vertical="center" shrinkToFit="1"/>
    </xf>
    <xf numFmtId="0" fontId="14" fillId="0" borderId="27" xfId="0" applyFont="1" applyFill="1" applyBorder="1" applyAlignment="1" applyProtection="1">
      <alignment horizontal="right" vertical="center"/>
    </xf>
    <xf numFmtId="38" fontId="15" fillId="0" borderId="27" xfId="2" applyFont="1" applyFill="1" applyBorder="1" applyAlignment="1">
      <alignment horizontal="center" vertical="center"/>
    </xf>
    <xf numFmtId="38" fontId="15" fillId="0" borderId="0" xfId="2" applyFont="1" applyFill="1" applyBorder="1" applyAlignment="1">
      <alignment horizontal="center" vertical="center"/>
    </xf>
    <xf numFmtId="38" fontId="71" fillId="0" borderId="0" xfId="2" applyFont="1" applyFill="1" applyBorder="1" applyAlignment="1">
      <alignment vertical="center"/>
    </xf>
    <xf numFmtId="38" fontId="56" fillId="0" borderId="0" xfId="2" applyFont="1" applyFill="1" applyBorder="1" applyAlignment="1">
      <alignment vertical="center"/>
    </xf>
    <xf numFmtId="0" fontId="58" fillId="0" borderId="0" xfId="0" applyFont="1" applyFill="1" applyBorder="1" applyAlignment="1">
      <alignment vertical="center" textRotation="255"/>
    </xf>
    <xf numFmtId="0" fontId="32" fillId="0" borderId="0" xfId="0" applyFont="1" applyFill="1" applyBorder="1" applyAlignment="1">
      <alignment horizontal="center" vertical="center"/>
    </xf>
    <xf numFmtId="38" fontId="61" fillId="0" borderId="0" xfId="2" applyFont="1" applyFill="1" applyBorder="1" applyAlignment="1" applyProtection="1">
      <alignment vertical="center"/>
      <protection locked="0"/>
    </xf>
    <xf numFmtId="38" fontId="61" fillId="0" borderId="0" xfId="2" applyFont="1" applyFill="1" applyBorder="1" applyAlignment="1">
      <alignment vertical="center"/>
    </xf>
    <xf numFmtId="0" fontId="75" fillId="0" borderId="0" xfId="0" applyFont="1" applyFill="1" applyAlignment="1">
      <alignment vertical="center"/>
    </xf>
    <xf numFmtId="0" fontId="40" fillId="0" borderId="14" xfId="0" applyFont="1" applyFill="1" applyBorder="1" applyAlignment="1">
      <alignment horizontal="center" vertical="center"/>
    </xf>
    <xf numFmtId="0" fontId="40" fillId="0" borderId="12" xfId="0" applyFont="1" applyFill="1" applyBorder="1" applyAlignment="1">
      <alignment horizontal="center" vertical="center"/>
    </xf>
    <xf numFmtId="0" fontId="40" fillId="0" borderId="4" xfId="0" applyFont="1" applyFill="1" applyBorder="1" applyAlignment="1">
      <alignment horizontal="center" vertical="center"/>
    </xf>
    <xf numFmtId="0" fontId="4" fillId="0" borderId="4" xfId="0" applyFont="1" applyFill="1" applyBorder="1" applyAlignment="1">
      <alignment horizontal="center" vertical="center" shrinkToFit="1"/>
    </xf>
    <xf numFmtId="0" fontId="4" fillId="0" borderId="4" xfId="0" applyFont="1" applyFill="1" applyBorder="1" applyAlignment="1">
      <alignment horizontal="center" vertical="center"/>
    </xf>
    <xf numFmtId="0" fontId="23" fillId="0" borderId="4" xfId="0" applyFont="1" applyFill="1" applyBorder="1" applyAlignment="1" applyProtection="1">
      <alignment vertical="center"/>
    </xf>
    <xf numFmtId="38" fontId="23" fillId="0" borderId="11" xfId="2" applyFont="1" applyFill="1" applyBorder="1" applyAlignment="1" applyProtection="1">
      <alignment horizontal="center" vertical="center"/>
    </xf>
    <xf numFmtId="0" fontId="2" fillId="0" borderId="4" xfId="0" applyFont="1" applyFill="1" applyBorder="1" applyAlignment="1">
      <alignment horizontal="center" vertical="center"/>
    </xf>
    <xf numFmtId="38" fontId="2" fillId="0" borderId="4" xfId="2" applyFont="1" applyFill="1" applyBorder="1" applyAlignment="1">
      <alignment horizontal="center" vertical="center"/>
    </xf>
    <xf numFmtId="0" fontId="2" fillId="0" borderId="4" xfId="0" applyFont="1" applyFill="1" applyBorder="1" applyAlignment="1" applyProtection="1">
      <alignment horizontal="center" vertical="center"/>
    </xf>
    <xf numFmtId="0" fontId="2" fillId="0" borderId="12" xfId="0" applyFont="1" applyFill="1" applyBorder="1" applyAlignment="1">
      <alignment horizontal="center" vertical="center"/>
    </xf>
    <xf numFmtId="0" fontId="48" fillId="0" borderId="2" xfId="0" applyFont="1" applyFill="1" applyBorder="1" applyAlignment="1">
      <alignment horizontal="center" vertical="center"/>
    </xf>
    <xf numFmtId="0" fontId="18" fillId="0" borderId="2" xfId="0" applyFont="1" applyFill="1" applyBorder="1" applyAlignment="1">
      <alignment vertical="center"/>
    </xf>
    <xf numFmtId="0" fontId="12" fillId="0" borderId="5" xfId="0" applyFont="1" applyFill="1" applyBorder="1" applyAlignment="1" applyProtection="1">
      <alignment horizontal="center" vertical="center"/>
    </xf>
    <xf numFmtId="0" fontId="23" fillId="0" borderId="11" xfId="0" applyFont="1" applyFill="1" applyBorder="1" applyAlignment="1" applyProtection="1">
      <alignment horizontal="center" vertical="center"/>
    </xf>
    <xf numFmtId="0" fontId="23" fillId="0" borderId="5" xfId="0" applyFont="1" applyFill="1" applyBorder="1" applyAlignment="1" applyProtection="1">
      <alignment vertical="center"/>
    </xf>
    <xf numFmtId="0" fontId="4" fillId="0" borderId="12" xfId="0" applyFont="1" applyFill="1" applyBorder="1" applyAlignment="1">
      <alignment horizontal="center" vertical="center" shrinkToFit="1"/>
    </xf>
    <xf numFmtId="0" fontId="14" fillId="0" borderId="5" xfId="0" applyFont="1" applyFill="1" applyBorder="1" applyAlignment="1">
      <alignment horizontal="center" vertical="center"/>
    </xf>
    <xf numFmtId="0" fontId="2" fillId="0" borderId="2" xfId="0" applyFont="1" applyFill="1" applyBorder="1" applyAlignment="1">
      <alignment horizontal="center" vertical="center"/>
    </xf>
    <xf numFmtId="0" fontId="12" fillId="0" borderId="31" xfId="0" applyFont="1" applyFill="1" applyBorder="1" applyAlignment="1" applyProtection="1">
      <alignment vertical="center"/>
    </xf>
    <xf numFmtId="38" fontId="2" fillId="0" borderId="2" xfId="2" applyFont="1" applyFill="1" applyBorder="1" applyAlignment="1">
      <alignment vertical="center"/>
    </xf>
    <xf numFmtId="0" fontId="30" fillId="0" borderId="4" xfId="0" applyFont="1" applyFill="1" applyBorder="1" applyAlignment="1">
      <alignment vertical="center" shrinkToFit="1"/>
    </xf>
    <xf numFmtId="0" fontId="7" fillId="0" borderId="10" xfId="0" applyFont="1" applyFill="1" applyBorder="1" applyAlignment="1">
      <alignment horizontal="centerContinuous" vertical="center"/>
    </xf>
    <xf numFmtId="0" fontId="30" fillId="0" borderId="2" xfId="0" applyFont="1" applyFill="1" applyBorder="1" applyAlignment="1">
      <alignment vertical="center" shrinkToFit="1"/>
    </xf>
    <xf numFmtId="38" fontId="40" fillId="0" borderId="27" xfId="2" applyFont="1" applyFill="1" applyBorder="1" applyAlignment="1">
      <alignment vertical="center" shrinkToFit="1"/>
    </xf>
    <xf numFmtId="0" fontId="19" fillId="0" borderId="27" xfId="0" applyFont="1" applyFill="1" applyBorder="1" applyAlignment="1">
      <alignment vertical="center"/>
    </xf>
    <xf numFmtId="38" fontId="7" fillId="0" borderId="32" xfId="0" applyNumberFormat="1" applyFont="1" applyFill="1" applyBorder="1" applyAlignment="1">
      <alignment vertical="center"/>
    </xf>
    <xf numFmtId="38" fontId="23" fillId="0" borderId="5" xfId="2" applyFont="1" applyFill="1" applyBorder="1" applyAlignment="1" applyProtection="1">
      <alignment vertical="center"/>
    </xf>
    <xf numFmtId="0" fontId="17" fillId="0" borderId="12" xfId="0" applyFont="1" applyFill="1" applyBorder="1" applyAlignment="1">
      <alignment horizontal="center" vertical="center"/>
    </xf>
    <xf numFmtId="38" fontId="4" fillId="0" borderId="12" xfId="2" applyFont="1" applyFill="1" applyBorder="1" applyAlignment="1">
      <alignment horizontal="center" vertical="center" shrinkToFit="1"/>
    </xf>
    <xf numFmtId="0" fontId="14" fillId="0" borderId="34" xfId="0" applyFont="1" applyFill="1" applyBorder="1" applyAlignment="1">
      <alignment horizontal="center" vertical="center"/>
    </xf>
    <xf numFmtId="0" fontId="7" fillId="0" borderId="5" xfId="0" applyFont="1" applyFill="1" applyBorder="1" applyAlignment="1" applyProtection="1">
      <alignment vertical="center"/>
    </xf>
    <xf numFmtId="38" fontId="7" fillId="0" borderId="32" xfId="2" applyFont="1" applyFill="1" applyBorder="1" applyAlignment="1">
      <alignment vertical="center"/>
    </xf>
    <xf numFmtId="0" fontId="15" fillId="0" borderId="27" xfId="0" applyFont="1" applyFill="1" applyBorder="1" applyAlignment="1">
      <alignment vertical="center"/>
    </xf>
    <xf numFmtId="0" fontId="15" fillId="0" borderId="27" xfId="0" applyFont="1" applyFill="1" applyBorder="1" applyAlignment="1">
      <alignment horizontal="center" vertical="center"/>
    </xf>
    <xf numFmtId="38" fontId="60" fillId="0" borderId="11" xfId="2" applyFont="1" applyFill="1" applyBorder="1" applyAlignment="1" applyProtection="1">
      <alignment vertical="center"/>
      <protection locked="0"/>
    </xf>
    <xf numFmtId="0" fontId="40" fillId="0" borderId="3" xfId="0" applyFont="1" applyFill="1" applyBorder="1" applyAlignment="1">
      <alignment horizontal="center" vertical="center" shrinkToFit="1"/>
    </xf>
    <xf numFmtId="0" fontId="28" fillId="0" borderId="11" xfId="0" applyFont="1" applyFill="1" applyBorder="1" applyAlignment="1" applyProtection="1">
      <alignment vertical="center"/>
    </xf>
    <xf numFmtId="38" fontId="12" fillId="0" borderId="10" xfId="2" applyFont="1" applyFill="1" applyBorder="1" applyAlignment="1">
      <alignment vertical="center"/>
    </xf>
    <xf numFmtId="38" fontId="37" fillId="0" borderId="4" xfId="2" applyFont="1" applyFill="1" applyBorder="1" applyAlignment="1" applyProtection="1">
      <alignment vertical="center"/>
    </xf>
    <xf numFmtId="38" fontId="61" fillId="0" borderId="12" xfId="2" applyFont="1" applyFill="1" applyBorder="1" applyAlignment="1" applyProtection="1">
      <alignment vertical="center"/>
      <protection locked="0"/>
    </xf>
    <xf numFmtId="179" fontId="12" fillId="0" borderId="10" xfId="2" applyNumberFormat="1" applyFont="1" applyFill="1" applyBorder="1" applyAlignment="1">
      <alignment horizontal="center" vertical="center"/>
    </xf>
    <xf numFmtId="0" fontId="23" fillId="0" borderId="35" xfId="0" applyFont="1" applyFill="1" applyBorder="1" applyAlignment="1">
      <alignment vertical="center"/>
    </xf>
    <xf numFmtId="38" fontId="2" fillId="0" borderId="36" xfId="2" applyFont="1" applyFill="1" applyBorder="1" applyAlignment="1">
      <alignment horizontal="center" vertical="center"/>
    </xf>
    <xf numFmtId="0" fontId="23" fillId="0" borderId="11" xfId="0" applyFont="1" applyFill="1" applyBorder="1" applyAlignment="1" applyProtection="1">
      <alignment vertical="center"/>
    </xf>
    <xf numFmtId="0" fontId="40" fillId="0" borderId="37" xfId="0" applyFont="1" applyFill="1" applyBorder="1" applyAlignment="1">
      <alignment vertical="center"/>
    </xf>
    <xf numFmtId="0" fontId="0" fillId="0" borderId="37" xfId="0" applyFill="1" applyBorder="1" applyAlignment="1">
      <alignment vertical="center"/>
    </xf>
    <xf numFmtId="0" fontId="19" fillId="0" borderId="4" xfId="0" applyFont="1" applyFill="1" applyBorder="1" applyAlignment="1">
      <alignment horizontal="center" vertical="center"/>
    </xf>
    <xf numFmtId="38" fontId="4" fillId="0" borderId="12" xfId="2" applyFont="1" applyFill="1" applyBorder="1" applyAlignment="1">
      <alignment horizontal="center" vertical="center"/>
    </xf>
    <xf numFmtId="38" fontId="4" fillId="0" borderId="4" xfId="2" applyFont="1" applyFill="1" applyBorder="1" applyAlignment="1">
      <alignment horizontal="center" vertical="center"/>
    </xf>
    <xf numFmtId="0" fontId="4" fillId="0" borderId="36" xfId="0" applyFont="1" applyFill="1" applyBorder="1" applyAlignment="1">
      <alignment horizontal="center" vertical="center"/>
    </xf>
    <xf numFmtId="0" fontId="4" fillId="0" borderId="12" xfId="0" applyFont="1" applyFill="1" applyBorder="1" applyAlignment="1">
      <alignment horizontal="center" vertical="center"/>
    </xf>
    <xf numFmtId="38" fontId="4" fillId="0" borderId="36" xfId="2" applyFont="1" applyFill="1" applyBorder="1" applyAlignment="1">
      <alignment horizontal="center" vertical="center"/>
    </xf>
    <xf numFmtId="0" fontId="23" fillId="0" borderId="28" xfId="0" applyFont="1" applyFill="1" applyBorder="1" applyAlignment="1">
      <alignment vertical="center"/>
    </xf>
    <xf numFmtId="0" fontId="40" fillId="0" borderId="2" xfId="0" applyFont="1" applyFill="1" applyBorder="1" applyAlignment="1">
      <alignment horizontal="center" vertical="center"/>
    </xf>
    <xf numFmtId="0" fontId="14" fillId="0" borderId="33" xfId="0" applyFont="1" applyFill="1" applyBorder="1" applyAlignment="1">
      <alignment horizontal="center" vertical="center"/>
    </xf>
    <xf numFmtId="0" fontId="14" fillId="0" borderId="3" xfId="0" applyFont="1" applyFill="1" applyBorder="1" applyAlignment="1">
      <alignment vertical="center"/>
    </xf>
    <xf numFmtId="38" fontId="37" fillId="0" borderId="31" xfId="2" applyFont="1" applyFill="1" applyBorder="1" applyAlignment="1" applyProtection="1">
      <alignment vertical="center"/>
    </xf>
    <xf numFmtId="0" fontId="40" fillId="0" borderId="39" xfId="0" applyFont="1" applyFill="1" applyBorder="1" applyAlignment="1">
      <alignment horizontal="center" vertical="center"/>
    </xf>
    <xf numFmtId="0" fontId="12" fillId="0" borderId="5" xfId="0" applyFont="1" applyFill="1" applyBorder="1" applyAlignment="1" applyProtection="1">
      <alignment vertical="center"/>
    </xf>
    <xf numFmtId="0" fontId="17" fillId="0" borderId="4" xfId="0" applyFont="1" applyFill="1" applyBorder="1" applyAlignment="1">
      <alignment horizontal="center" vertical="center"/>
    </xf>
    <xf numFmtId="0" fontId="14" fillId="0" borderId="3" xfId="0" applyFont="1" applyFill="1" applyBorder="1" applyAlignment="1">
      <alignment horizontal="center" vertical="center"/>
    </xf>
    <xf numFmtId="0" fontId="14" fillId="0" borderId="11" xfId="0" applyFont="1" applyFill="1" applyBorder="1" applyAlignment="1">
      <alignment horizontal="center" vertical="center"/>
    </xf>
    <xf numFmtId="0" fontId="40" fillId="2" borderId="0" xfId="0" applyFont="1" applyFill="1" applyBorder="1" applyAlignment="1">
      <alignment horizontal="left" vertical="center"/>
    </xf>
    <xf numFmtId="0" fontId="10" fillId="0" borderId="10" xfId="0" applyFont="1" applyFill="1" applyBorder="1" applyAlignment="1">
      <alignment horizontal="center" vertical="center"/>
    </xf>
    <xf numFmtId="0" fontId="78" fillId="2" borderId="0" xfId="0" applyFont="1" applyFill="1" applyBorder="1" applyAlignment="1">
      <alignment horizontal="left" vertical="center"/>
    </xf>
    <xf numFmtId="0" fontId="10" fillId="0" borderId="4" xfId="0" applyFont="1" applyFill="1" applyBorder="1" applyAlignment="1">
      <alignment horizontal="center" vertical="center"/>
    </xf>
    <xf numFmtId="38" fontId="40" fillId="0" borderId="27" xfId="0" applyNumberFormat="1" applyFont="1" applyFill="1" applyBorder="1" applyAlignment="1">
      <alignment vertical="center"/>
    </xf>
    <xf numFmtId="38" fontId="60" fillId="0" borderId="32" xfId="2" applyFont="1" applyFill="1" applyBorder="1" applyAlignment="1">
      <alignment vertical="center" shrinkToFit="1"/>
    </xf>
    <xf numFmtId="0" fontId="7" fillId="0" borderId="32" xfId="0" applyFont="1" applyFill="1" applyBorder="1" applyAlignment="1" applyProtection="1">
      <alignment vertical="center"/>
    </xf>
    <xf numFmtId="38" fontId="46" fillId="0" borderId="32" xfId="2" applyFont="1" applyFill="1" applyBorder="1" applyAlignment="1" applyProtection="1">
      <alignment vertical="center"/>
    </xf>
    <xf numFmtId="0" fontId="12" fillId="0" borderId="36" xfId="0" applyFont="1" applyFill="1" applyBorder="1" applyAlignment="1" applyProtection="1">
      <alignment horizontal="center" vertical="center"/>
    </xf>
    <xf numFmtId="0" fontId="23" fillId="0" borderId="35" xfId="0" applyFont="1" applyFill="1" applyBorder="1" applyAlignment="1" applyProtection="1">
      <alignment horizontal="center" vertical="center"/>
    </xf>
    <xf numFmtId="0" fontId="10" fillId="0" borderId="31" xfId="0" applyFont="1" applyFill="1" applyBorder="1" applyAlignment="1">
      <alignment horizontal="center" vertical="center"/>
    </xf>
    <xf numFmtId="0" fontId="10" fillId="0" borderId="12" xfId="0" applyFont="1" applyFill="1" applyBorder="1" applyAlignment="1">
      <alignment horizontal="center" vertical="center"/>
    </xf>
    <xf numFmtId="0" fontId="20" fillId="0" borderId="4" xfId="0" applyFont="1" applyFill="1" applyBorder="1" applyAlignment="1">
      <alignment horizontal="center" vertical="center"/>
    </xf>
    <xf numFmtId="0" fontId="14" fillId="0" borderId="2" xfId="0" applyFont="1" applyFill="1" applyBorder="1" applyAlignment="1" applyProtection="1">
      <alignment horizontal="center" vertical="center"/>
    </xf>
    <xf numFmtId="0" fontId="12" fillId="0" borderId="31" xfId="0" applyFont="1" applyFill="1" applyBorder="1" applyAlignment="1">
      <alignment vertical="center"/>
    </xf>
    <xf numFmtId="0" fontId="89" fillId="0" borderId="3" xfId="0" applyFont="1" applyFill="1" applyBorder="1" applyAlignment="1" applyProtection="1">
      <alignment vertical="center"/>
    </xf>
    <xf numFmtId="0" fontId="2" fillId="0" borderId="17" xfId="0" applyFont="1" applyFill="1" applyBorder="1" applyAlignment="1">
      <alignment vertical="center"/>
    </xf>
    <xf numFmtId="0" fontId="32" fillId="0" borderId="0" xfId="0" applyFont="1" applyFill="1" applyAlignment="1">
      <alignment vertical="center"/>
    </xf>
    <xf numFmtId="0" fontId="12" fillId="0" borderId="38" xfId="0" applyFont="1" applyFill="1" applyBorder="1" applyAlignment="1" applyProtection="1">
      <alignment horizontal="center" vertical="center"/>
    </xf>
    <xf numFmtId="0" fontId="5" fillId="0" borderId="0" xfId="0" applyFont="1" applyFill="1" applyBorder="1" applyAlignment="1" applyProtection="1">
      <alignment shrinkToFit="1"/>
      <protection locked="0"/>
    </xf>
    <xf numFmtId="0" fontId="85" fillId="0" borderId="0" xfId="0" applyFont="1" applyFill="1" applyAlignment="1">
      <alignment vertical="center"/>
    </xf>
    <xf numFmtId="182" fontId="30" fillId="0" borderId="0" xfId="0" applyNumberFormat="1" applyFont="1" applyFill="1" applyAlignment="1">
      <alignment vertical="center" shrinkToFit="1"/>
    </xf>
    <xf numFmtId="0" fontId="58" fillId="0" borderId="0" xfId="0" applyFont="1" applyFill="1" applyBorder="1" applyAlignment="1">
      <alignment horizontal="center" vertical="top" textRotation="255"/>
    </xf>
    <xf numFmtId="0" fontId="30" fillId="0" borderId="12" xfId="0" applyFont="1" applyFill="1" applyBorder="1" applyAlignment="1">
      <alignment vertical="center" shrinkToFit="1"/>
    </xf>
    <xf numFmtId="38" fontId="29" fillId="0" borderId="0" xfId="2" applyFont="1" applyFill="1" applyBorder="1" applyAlignment="1" applyProtection="1">
      <alignment vertical="center"/>
    </xf>
    <xf numFmtId="0" fontId="64" fillId="0" borderId="0" xfId="0" applyFont="1" applyFill="1" applyBorder="1" applyAlignment="1" applyProtection="1">
      <alignment horizontal="center" vertical="center"/>
    </xf>
    <xf numFmtId="38" fontId="29" fillId="0" borderId="36" xfId="2" applyFont="1" applyFill="1" applyBorder="1" applyAlignment="1" applyProtection="1">
      <alignment vertical="center"/>
      <protection locked="0"/>
    </xf>
    <xf numFmtId="0" fontId="30" fillId="0" borderId="14" xfId="0" applyFont="1" applyFill="1" applyBorder="1" applyAlignment="1">
      <alignment vertical="center" shrinkToFit="1"/>
    </xf>
    <xf numFmtId="38" fontId="30" fillId="0" borderId="2" xfId="2" applyFont="1" applyFill="1" applyBorder="1" applyAlignment="1">
      <alignment vertical="center" shrinkToFit="1"/>
    </xf>
    <xf numFmtId="0" fontId="30" fillId="0" borderId="0" xfId="0" applyFont="1" applyFill="1" applyBorder="1" applyAlignment="1" applyProtection="1">
      <alignment vertical="center"/>
    </xf>
    <xf numFmtId="38" fontId="30" fillId="0" borderId="0" xfId="2" applyFont="1" applyFill="1" applyBorder="1" applyAlignment="1" applyProtection="1">
      <alignment vertical="center"/>
    </xf>
    <xf numFmtId="0" fontId="30" fillId="0" borderId="36" xfId="0" applyFont="1" applyFill="1" applyBorder="1" applyAlignment="1">
      <alignment vertical="center" shrinkToFit="1"/>
    </xf>
    <xf numFmtId="38" fontId="30" fillId="0" borderId="4" xfId="2" applyFont="1" applyFill="1" applyBorder="1" applyAlignment="1">
      <alignment vertical="center" shrinkToFit="1"/>
    </xf>
    <xf numFmtId="0" fontId="30" fillId="0" borderId="4" xfId="0" applyFont="1" applyFill="1" applyBorder="1" applyAlignment="1" applyProtection="1">
      <alignment vertical="center" shrinkToFit="1"/>
    </xf>
    <xf numFmtId="0" fontId="4" fillId="0" borderId="10" xfId="0" applyFont="1" applyFill="1" applyBorder="1" applyAlignment="1">
      <alignment vertical="center" shrinkToFit="1"/>
    </xf>
    <xf numFmtId="38" fontId="30" fillId="0" borderId="36" xfId="2" applyFont="1" applyFill="1" applyBorder="1" applyAlignment="1">
      <alignment vertical="center" shrinkToFit="1"/>
    </xf>
    <xf numFmtId="38" fontId="4" fillId="0" borderId="36" xfId="2" applyFont="1" applyFill="1" applyBorder="1" applyAlignment="1">
      <alignment vertical="center" shrinkToFit="1"/>
    </xf>
    <xf numFmtId="38" fontId="83" fillId="0" borderId="40" xfId="2" applyFont="1" applyFill="1" applyBorder="1" applyAlignment="1" applyProtection="1">
      <alignment vertical="center"/>
    </xf>
    <xf numFmtId="38" fontId="83" fillId="0" borderId="41" xfId="2" applyFont="1" applyFill="1" applyBorder="1" applyAlignment="1" applyProtection="1">
      <alignment vertical="center"/>
    </xf>
    <xf numFmtId="38" fontId="83" fillId="0" borderId="42" xfId="2" applyFont="1" applyFill="1" applyBorder="1" applyAlignment="1" applyProtection="1">
      <alignment vertical="center"/>
    </xf>
    <xf numFmtId="38" fontId="83" fillId="0" borderId="9" xfId="2" applyFont="1" applyFill="1" applyBorder="1" applyAlignment="1" applyProtection="1">
      <alignment vertical="center"/>
    </xf>
    <xf numFmtId="38" fontId="83" fillId="0" borderId="40" xfId="2" applyFont="1" applyFill="1" applyBorder="1" applyAlignment="1" applyProtection="1">
      <alignment horizontal="left" vertical="center"/>
    </xf>
    <xf numFmtId="38" fontId="83" fillId="0" borderId="43" xfId="2" applyFont="1" applyFill="1" applyBorder="1" applyAlignment="1" applyProtection="1">
      <alignment vertical="center"/>
    </xf>
    <xf numFmtId="38" fontId="29" fillId="0" borderId="12" xfId="2" applyFont="1" applyFill="1" applyBorder="1" applyAlignment="1" applyProtection="1">
      <alignment vertical="center"/>
      <protection locked="0"/>
    </xf>
    <xf numFmtId="38" fontId="29" fillId="0" borderId="35" xfId="2" applyFont="1" applyFill="1" applyBorder="1" applyAlignment="1" applyProtection="1">
      <alignment vertical="center"/>
      <protection locked="0"/>
    </xf>
    <xf numFmtId="38" fontId="4" fillId="0" borderId="44" xfId="2" applyFont="1" applyFill="1" applyBorder="1" applyAlignment="1">
      <alignment horizontal="center" vertical="center" shrinkToFit="1"/>
    </xf>
    <xf numFmtId="38" fontId="4" fillId="0" borderId="36" xfId="2" applyFont="1" applyFill="1" applyBorder="1" applyAlignment="1">
      <alignment horizontal="center" vertical="center" shrinkToFit="1"/>
    </xf>
    <xf numFmtId="38" fontId="4" fillId="0" borderId="2" xfId="2" applyFont="1" applyFill="1" applyBorder="1" applyAlignment="1">
      <alignment horizontal="center" vertical="center" shrinkToFit="1"/>
    </xf>
    <xf numFmtId="38" fontId="4" fillId="0" borderId="31" xfId="2" applyFont="1" applyFill="1" applyBorder="1" applyAlignment="1">
      <alignment horizontal="center" vertical="center" shrinkToFit="1"/>
    </xf>
    <xf numFmtId="0" fontId="4" fillId="0" borderId="31" xfId="0" applyFont="1" applyFill="1" applyBorder="1" applyAlignment="1">
      <alignment horizontal="center" vertical="center" shrinkToFit="1"/>
    </xf>
    <xf numFmtId="0" fontId="4" fillId="0" borderId="36" xfId="0" applyFont="1" applyFill="1" applyBorder="1" applyAlignment="1">
      <alignment vertical="top" shrinkToFit="1"/>
    </xf>
    <xf numFmtId="0" fontId="14" fillId="0" borderId="4" xfId="0" applyFont="1" applyFill="1" applyBorder="1" applyAlignment="1">
      <alignment horizontal="center" vertical="center"/>
    </xf>
    <xf numFmtId="0" fontId="30" fillId="0" borderId="17" xfId="0" applyFont="1" applyFill="1" applyBorder="1" applyAlignment="1">
      <alignment horizontal="left" vertical="center"/>
    </xf>
    <xf numFmtId="0" fontId="30" fillId="0" borderId="45" xfId="0" applyFont="1" applyFill="1" applyBorder="1" applyAlignment="1">
      <alignment vertical="center"/>
    </xf>
    <xf numFmtId="0" fontId="30" fillId="0" borderId="1" xfId="0" applyFont="1" applyFill="1" applyBorder="1" applyAlignment="1">
      <alignment vertical="center"/>
    </xf>
    <xf numFmtId="0" fontId="30" fillId="0" borderId="46" xfId="0" applyFont="1" applyFill="1" applyBorder="1" applyAlignment="1">
      <alignment vertical="center"/>
    </xf>
    <xf numFmtId="0" fontId="30" fillId="0" borderId="47" xfId="0" applyFont="1" applyFill="1" applyBorder="1" applyAlignment="1">
      <alignment vertical="center"/>
    </xf>
    <xf numFmtId="0" fontId="40" fillId="0" borderId="48" xfId="0" applyFont="1" applyFill="1" applyBorder="1" applyAlignment="1">
      <alignment horizontal="center" vertical="center"/>
    </xf>
    <xf numFmtId="38" fontId="29" fillId="0" borderId="18" xfId="2" applyFont="1" applyFill="1" applyBorder="1" applyAlignment="1" applyProtection="1">
      <alignment vertical="center"/>
      <protection locked="0"/>
    </xf>
    <xf numFmtId="38" fontId="29" fillId="0" borderId="49" xfId="2" applyFont="1" applyFill="1" applyBorder="1" applyAlignment="1" applyProtection="1">
      <alignment vertical="center"/>
      <protection locked="0"/>
    </xf>
    <xf numFmtId="38" fontId="29" fillId="0" borderId="48" xfId="2" applyFont="1" applyFill="1" applyBorder="1" applyAlignment="1" applyProtection="1">
      <alignment vertical="center"/>
      <protection locked="0"/>
    </xf>
    <xf numFmtId="38" fontId="22" fillId="0" borderId="20" xfId="2" applyFont="1" applyFill="1" applyBorder="1" applyAlignment="1">
      <alignment vertical="center"/>
    </xf>
    <xf numFmtId="0" fontId="30" fillId="0" borderId="50" xfId="0" applyFont="1" applyFill="1" applyBorder="1" applyAlignment="1">
      <alignment vertical="center"/>
    </xf>
    <xf numFmtId="38" fontId="29" fillId="0" borderId="19" xfId="2" applyFont="1" applyFill="1" applyBorder="1" applyAlignment="1" applyProtection="1">
      <alignment vertical="center"/>
      <protection locked="0"/>
    </xf>
    <xf numFmtId="0" fontId="40" fillId="0" borderId="48" xfId="0" applyFont="1" applyFill="1" applyBorder="1" applyAlignment="1">
      <alignment horizontal="center" vertical="center" shrinkToFit="1"/>
    </xf>
    <xf numFmtId="38" fontId="29" fillId="0" borderId="51" xfId="2" applyFont="1" applyFill="1" applyBorder="1" applyAlignment="1" applyProtection="1">
      <alignment vertical="center" shrinkToFit="1"/>
      <protection locked="0"/>
    </xf>
    <xf numFmtId="38" fontId="22" fillId="0" borderId="24" xfId="2" applyFont="1" applyFill="1" applyBorder="1" applyAlignment="1">
      <alignment vertical="center" shrinkToFit="1"/>
    </xf>
    <xf numFmtId="38" fontId="22" fillId="0" borderId="52" xfId="2" applyFont="1" applyFill="1" applyBorder="1" applyAlignment="1">
      <alignment vertical="center" shrinkToFit="1"/>
    </xf>
    <xf numFmtId="0" fontId="40" fillId="0" borderId="12" xfId="0" applyFont="1" applyFill="1" applyBorder="1" applyAlignment="1">
      <alignment horizontal="center" vertical="center" shrinkToFit="1"/>
    </xf>
    <xf numFmtId="38" fontId="29" fillId="0" borderId="49" xfId="2" applyFont="1" applyFill="1" applyBorder="1" applyAlignment="1" applyProtection="1">
      <alignment vertical="center" shrinkToFit="1"/>
      <protection locked="0"/>
    </xf>
    <xf numFmtId="0" fontId="72" fillId="0" borderId="53" xfId="0" applyFont="1" applyFill="1" applyBorder="1" applyAlignment="1">
      <alignment horizontal="center" vertical="center" shrinkToFit="1"/>
    </xf>
    <xf numFmtId="38" fontId="29" fillId="0" borderId="15" xfId="2" applyFont="1" applyFill="1" applyBorder="1" applyAlignment="1" applyProtection="1">
      <alignment vertical="center" shrinkToFit="1"/>
      <protection locked="0"/>
    </xf>
    <xf numFmtId="38" fontId="22" fillId="0" borderId="24" xfId="2" applyNumberFormat="1" applyFont="1" applyFill="1" applyBorder="1" applyAlignment="1">
      <alignment vertical="center"/>
    </xf>
    <xf numFmtId="38" fontId="69" fillId="0" borderId="27" xfId="0" applyNumberFormat="1" applyFont="1" applyFill="1" applyBorder="1" applyAlignment="1">
      <alignment vertical="center"/>
    </xf>
    <xf numFmtId="38" fontId="29" fillId="0" borderId="51" xfId="2" applyFont="1" applyFill="1" applyBorder="1" applyAlignment="1" applyProtection="1">
      <alignment vertical="center"/>
      <protection locked="0"/>
    </xf>
    <xf numFmtId="38" fontId="22" fillId="0" borderId="24" xfId="2" applyFont="1" applyFill="1" applyBorder="1" applyAlignment="1">
      <alignment vertical="center"/>
    </xf>
    <xf numFmtId="38" fontId="22" fillId="0" borderId="52" xfId="2" applyFont="1" applyFill="1" applyBorder="1" applyAlignment="1" applyProtection="1">
      <alignment vertical="center"/>
      <protection locked="0"/>
    </xf>
    <xf numFmtId="38" fontId="22" fillId="0" borderId="52" xfId="2" applyFont="1" applyFill="1" applyBorder="1" applyAlignment="1">
      <alignment vertical="center"/>
    </xf>
    <xf numFmtId="0" fontId="23" fillId="0" borderId="28" xfId="0" applyFont="1" applyFill="1" applyBorder="1" applyAlignment="1" applyProtection="1">
      <alignment horizontal="center" vertical="center"/>
    </xf>
    <xf numFmtId="0" fontId="15" fillId="0" borderId="32" xfId="0" applyFont="1" applyFill="1" applyBorder="1" applyAlignment="1">
      <alignment vertical="center"/>
    </xf>
    <xf numFmtId="38" fontId="4" fillId="0" borderId="14" xfId="2" applyFont="1" applyFill="1" applyBorder="1" applyAlignment="1">
      <alignment horizontal="center" vertical="center" shrinkToFit="1"/>
    </xf>
    <xf numFmtId="38" fontId="4" fillId="0" borderId="34" xfId="2" applyFont="1" applyFill="1" applyBorder="1" applyAlignment="1">
      <alignment horizontal="center" vertical="center" shrinkToFit="1"/>
    </xf>
    <xf numFmtId="0" fontId="7" fillId="0" borderId="27" xfId="0" applyFont="1" applyFill="1" applyBorder="1" applyAlignment="1" applyProtection="1">
      <alignment vertical="center"/>
    </xf>
    <xf numFmtId="0" fontId="2" fillId="0" borderId="54" xfId="0" applyFont="1" applyFill="1" applyBorder="1" applyAlignment="1" applyProtection="1">
      <alignment horizontal="center" vertical="center"/>
    </xf>
    <xf numFmtId="38" fontId="81" fillId="0" borderId="40" xfId="2" applyFont="1" applyFill="1" applyBorder="1" applyAlignment="1" applyProtection="1">
      <alignment vertical="center"/>
    </xf>
    <xf numFmtId="38" fontId="81" fillId="0" borderId="41" xfId="2" applyFont="1" applyFill="1" applyBorder="1" applyAlignment="1" applyProtection="1">
      <alignment vertical="center"/>
    </xf>
    <xf numFmtId="38" fontId="81" fillId="0" borderId="40" xfId="2" applyFont="1" applyFill="1" applyBorder="1" applyAlignment="1" applyProtection="1">
      <alignment horizontal="right" vertical="center"/>
    </xf>
    <xf numFmtId="38" fontId="81" fillId="0" borderId="43" xfId="2" applyFont="1" applyFill="1" applyBorder="1" applyAlignment="1" applyProtection="1">
      <alignment vertical="center"/>
    </xf>
    <xf numFmtId="0" fontId="2" fillId="0" borderId="55" xfId="0" applyFont="1" applyFill="1" applyBorder="1" applyAlignment="1">
      <alignment vertical="center"/>
    </xf>
    <xf numFmtId="38" fontId="14" fillId="0" borderId="14" xfId="0" applyNumberFormat="1" applyFont="1" applyFill="1" applyBorder="1" applyAlignment="1">
      <alignment horizontal="center" vertical="center"/>
    </xf>
    <xf numFmtId="185" fontId="30" fillId="0" borderId="0" xfId="0" applyNumberFormat="1" applyFont="1" applyFill="1" applyBorder="1" applyAlignment="1">
      <alignment vertical="center" shrinkToFit="1"/>
    </xf>
    <xf numFmtId="38" fontId="12" fillId="0" borderId="0" xfId="2" applyFont="1" applyFill="1" applyAlignment="1">
      <alignment vertical="center"/>
    </xf>
    <xf numFmtId="0" fontId="100" fillId="0" borderId="10" xfId="0" applyFont="1" applyFill="1" applyBorder="1" applyAlignment="1" applyProtection="1">
      <alignment vertical="center"/>
    </xf>
    <xf numFmtId="38" fontId="100" fillId="0" borderId="10" xfId="2" applyFont="1" applyFill="1" applyBorder="1" applyAlignment="1" applyProtection="1">
      <alignment vertical="center"/>
    </xf>
    <xf numFmtId="0" fontId="2" fillId="0" borderId="17" xfId="0" applyFont="1" applyFill="1" applyBorder="1" applyAlignment="1">
      <alignment horizontal="left" vertical="center" shrinkToFit="1"/>
    </xf>
    <xf numFmtId="0" fontId="30" fillId="0" borderId="17" xfId="0" applyFont="1" applyFill="1" applyBorder="1" applyAlignment="1">
      <alignment horizontal="left" vertical="top"/>
    </xf>
    <xf numFmtId="0" fontId="30" fillId="0" borderId="45" xfId="0" applyFont="1" applyFill="1" applyBorder="1" applyAlignment="1">
      <alignment vertical="top"/>
    </xf>
    <xf numFmtId="0" fontId="0" fillId="0" borderId="0" xfId="0" applyFill="1" applyAlignment="1">
      <alignment vertical="top"/>
    </xf>
    <xf numFmtId="0" fontId="5" fillId="0" borderId="0" xfId="0" applyFont="1" applyFill="1" applyBorder="1" applyAlignment="1" applyProtection="1">
      <alignment vertical="top"/>
      <protection locked="0"/>
    </xf>
    <xf numFmtId="0" fontId="9" fillId="0" borderId="0" xfId="0" applyFont="1" applyFill="1" applyBorder="1" applyAlignment="1">
      <alignment horizontal="center" vertical="top"/>
    </xf>
    <xf numFmtId="0" fontId="23" fillId="0" borderId="0" xfId="0" applyFont="1" applyFill="1" applyAlignment="1">
      <alignment vertical="top"/>
    </xf>
    <xf numFmtId="0" fontId="99" fillId="2" borderId="0" xfId="0" applyFont="1" applyFill="1" applyAlignment="1">
      <alignment horizontal="center" vertical="top"/>
    </xf>
    <xf numFmtId="0" fontId="30" fillId="0" borderId="46" xfId="0" applyFont="1" applyFill="1" applyBorder="1" applyAlignment="1">
      <alignment vertical="top"/>
    </xf>
    <xf numFmtId="0" fontId="30" fillId="0" borderId="47" xfId="0" applyFont="1" applyFill="1" applyBorder="1" applyAlignment="1">
      <alignment vertical="top"/>
    </xf>
    <xf numFmtId="0" fontId="6" fillId="0" borderId="0" xfId="0" applyFont="1" applyFill="1" applyBorder="1" applyAlignment="1">
      <alignment horizontal="center" vertical="top"/>
    </xf>
    <xf numFmtId="0" fontId="7" fillId="0" borderId="0" xfId="0" applyFont="1" applyFill="1" applyBorder="1" applyAlignment="1">
      <alignment vertical="top"/>
    </xf>
    <xf numFmtId="0" fontId="12" fillId="0" borderId="0" xfId="0" applyFont="1" applyFill="1" applyBorder="1" applyAlignment="1">
      <alignment vertical="top"/>
    </xf>
    <xf numFmtId="49" fontId="34" fillId="0" borderId="0" xfId="0" applyNumberFormat="1" applyFont="1" applyFill="1" applyBorder="1" applyAlignment="1">
      <alignment horizontal="center" vertical="top"/>
    </xf>
    <xf numFmtId="0" fontId="0" fillId="0" borderId="0" xfId="0" applyFill="1" applyBorder="1" applyAlignment="1">
      <alignment vertical="top"/>
    </xf>
    <xf numFmtId="20" fontId="30" fillId="0" borderId="1" xfId="0" applyNumberFormat="1" applyFont="1" applyFill="1" applyBorder="1" applyAlignment="1">
      <alignment vertical="top"/>
    </xf>
    <xf numFmtId="0" fontId="54" fillId="0" borderId="0" xfId="0" applyFont="1" applyFill="1" applyBorder="1" applyAlignment="1" applyProtection="1">
      <alignment vertical="center"/>
    </xf>
    <xf numFmtId="0" fontId="4" fillId="0" borderId="0" xfId="0" applyFont="1" applyFill="1" applyBorder="1" applyAlignment="1" applyProtection="1">
      <alignment horizontal="center" vertical="top"/>
    </xf>
    <xf numFmtId="0" fontId="7" fillId="0" borderId="0" xfId="0" applyFont="1" applyBorder="1" applyAlignment="1" applyProtection="1"/>
    <xf numFmtId="38" fontId="4" fillId="0" borderId="33" xfId="2" applyFont="1" applyFill="1" applyBorder="1" applyAlignment="1">
      <alignment horizontal="center" vertical="center" shrinkToFit="1"/>
    </xf>
    <xf numFmtId="0" fontId="4" fillId="0" borderId="38" xfId="0" applyFont="1" applyFill="1" applyBorder="1" applyAlignment="1">
      <alignment horizontal="center" vertical="center" shrinkToFit="1"/>
    </xf>
    <xf numFmtId="0" fontId="4" fillId="0" borderId="0" xfId="0" applyFont="1" applyFill="1" applyBorder="1" applyAlignment="1">
      <alignment vertical="center" shrinkToFit="1"/>
    </xf>
    <xf numFmtId="38" fontId="30" fillId="0" borderId="33" xfId="2" applyFont="1" applyFill="1" applyBorder="1" applyAlignment="1">
      <alignment horizontal="left" vertical="center" shrinkToFit="1"/>
    </xf>
    <xf numFmtId="0" fontId="72" fillId="0" borderId="53" xfId="0" applyFont="1" applyFill="1" applyBorder="1" applyAlignment="1">
      <alignment horizontal="center" vertical="top" shrinkToFit="1"/>
    </xf>
    <xf numFmtId="0" fontId="58" fillId="0" borderId="0" xfId="0" applyFont="1" applyFill="1" applyAlignment="1">
      <alignment horizontal="center" textRotation="255"/>
    </xf>
    <xf numFmtId="0" fontId="0" fillId="0" borderId="0" xfId="0" applyFill="1" applyAlignment="1"/>
    <xf numFmtId="0" fontId="0" fillId="0" borderId="0" xfId="0" applyFill="1" applyAlignment="1">
      <alignment shrinkToFit="1"/>
    </xf>
    <xf numFmtId="0" fontId="0" fillId="0" borderId="0" xfId="0" applyFill="1" applyBorder="1" applyAlignment="1">
      <alignment shrinkToFit="1"/>
    </xf>
    <xf numFmtId="0" fontId="40" fillId="0" borderId="0" xfId="0" applyFont="1" applyFill="1" applyBorder="1" applyAlignment="1">
      <alignment shrinkToFit="1"/>
    </xf>
    <xf numFmtId="0" fontId="14" fillId="0" borderId="0" xfId="0" applyFont="1"/>
    <xf numFmtId="38" fontId="10" fillId="0" borderId="0" xfId="2" applyFont="1" applyFill="1" applyBorder="1" applyAlignment="1">
      <alignment horizontal="center" vertical="center"/>
    </xf>
    <xf numFmtId="38" fontId="89" fillId="0" borderId="0" xfId="2" applyFont="1" applyFill="1" applyBorder="1" applyAlignment="1" applyProtection="1">
      <alignment vertical="center"/>
    </xf>
    <xf numFmtId="0" fontId="14" fillId="0" borderId="0" xfId="0" applyFont="1" applyAlignment="1">
      <alignment vertical="center"/>
    </xf>
    <xf numFmtId="0" fontId="11" fillId="0" borderId="0" xfId="0" applyFont="1" applyFill="1" applyBorder="1" applyAlignment="1">
      <alignment vertical="center"/>
    </xf>
    <xf numFmtId="38" fontId="4" fillId="0" borderId="4" xfId="2" applyFont="1" applyFill="1" applyBorder="1" applyAlignment="1">
      <alignment horizontal="center" vertical="center" textRotation="255" shrinkToFit="1"/>
    </xf>
    <xf numFmtId="0" fontId="40" fillId="0" borderId="31" xfId="0" applyFont="1" applyFill="1" applyBorder="1" applyAlignment="1">
      <alignment horizontal="center" vertical="center"/>
    </xf>
    <xf numFmtId="0" fontId="48" fillId="0" borderId="2" xfId="0" applyFont="1" applyFill="1" applyBorder="1" applyAlignment="1">
      <alignment vertical="center"/>
    </xf>
    <xf numFmtId="0" fontId="4" fillId="0" borderId="36" xfId="0" applyFont="1" applyFill="1" applyBorder="1" applyAlignment="1">
      <alignment horizontal="center" vertical="center" shrinkToFit="1"/>
    </xf>
    <xf numFmtId="38" fontId="29" fillId="0" borderId="0" xfId="2" applyFont="1" applyFill="1" applyBorder="1" applyAlignment="1" applyProtection="1">
      <alignment vertical="center" shrinkToFit="1"/>
      <protection locked="0"/>
    </xf>
    <xf numFmtId="38" fontId="4" fillId="0" borderId="4" xfId="0" applyNumberFormat="1" applyFont="1" applyFill="1" applyBorder="1" applyAlignment="1">
      <alignment horizontal="center" vertical="center" shrinkToFit="1"/>
    </xf>
    <xf numFmtId="0" fontId="4" fillId="0" borderId="10" xfId="0" applyFont="1" applyFill="1" applyBorder="1" applyAlignment="1">
      <alignment horizontal="center" vertical="center" shrinkToFit="1"/>
    </xf>
    <xf numFmtId="38" fontId="29" fillId="0" borderId="20" xfId="2" applyFont="1" applyFill="1" applyBorder="1" applyAlignment="1" applyProtection="1">
      <alignment vertical="center" shrinkToFit="1"/>
      <protection locked="0"/>
    </xf>
    <xf numFmtId="38" fontId="59" fillId="0" borderId="27" xfId="2" applyFont="1" applyFill="1" applyBorder="1" applyAlignment="1">
      <alignment vertical="center" shrinkToFit="1"/>
    </xf>
    <xf numFmtId="0" fontId="25" fillId="0" borderId="12" xfId="0" applyFont="1" applyFill="1" applyBorder="1" applyAlignment="1">
      <alignment horizontal="center" vertical="center"/>
    </xf>
    <xf numFmtId="0" fontId="40" fillId="0" borderId="36" xfId="0" applyFont="1" applyFill="1" applyBorder="1" applyAlignment="1">
      <alignment horizontal="center" vertical="center"/>
    </xf>
    <xf numFmtId="0" fontId="12" fillId="0" borderId="10" xfId="0" applyFont="1" applyFill="1" applyBorder="1" applyAlignment="1" applyProtection="1">
      <alignment vertical="center"/>
    </xf>
    <xf numFmtId="0" fontId="12" fillId="0" borderId="14" xfId="0" applyFont="1" applyFill="1" applyBorder="1" applyAlignment="1">
      <alignment horizontal="center" vertical="center"/>
    </xf>
    <xf numFmtId="38" fontId="12" fillId="0" borderId="59" xfId="2" applyFont="1" applyFill="1" applyBorder="1" applyAlignment="1">
      <alignment vertical="center"/>
    </xf>
    <xf numFmtId="0" fontId="4" fillId="0" borderId="35" xfId="0" applyFont="1" applyFill="1" applyBorder="1" applyAlignment="1">
      <alignment horizontal="center" vertical="center"/>
    </xf>
    <xf numFmtId="0" fontId="20" fillId="0" borderId="35" xfId="0" applyFont="1" applyFill="1" applyBorder="1" applyAlignment="1">
      <alignment horizontal="center" vertical="center"/>
    </xf>
    <xf numFmtId="38" fontId="38" fillId="0" borderId="10" xfId="2" applyFont="1" applyFill="1" applyBorder="1" applyAlignment="1" applyProtection="1">
      <alignment vertical="center"/>
    </xf>
    <xf numFmtId="0" fontId="20" fillId="0" borderId="0" xfId="0" applyFont="1" applyFill="1" applyBorder="1" applyAlignment="1">
      <alignment horizontal="center" vertical="center"/>
    </xf>
    <xf numFmtId="0" fontId="2" fillId="0" borderId="3" xfId="0" applyFont="1" applyFill="1" applyBorder="1" applyAlignment="1">
      <alignment horizontal="center" vertical="center"/>
    </xf>
    <xf numFmtId="38" fontId="22" fillId="0" borderId="12" xfId="2" applyFont="1" applyFill="1" applyBorder="1" applyAlignment="1" applyProtection="1">
      <alignment vertical="center"/>
      <protection locked="0"/>
    </xf>
    <xf numFmtId="38" fontId="38" fillId="0" borderId="4" xfId="2" applyFont="1" applyFill="1" applyBorder="1" applyAlignment="1" applyProtection="1">
      <alignment vertical="center"/>
    </xf>
    <xf numFmtId="0" fontId="40" fillId="0" borderId="4" xfId="0" applyFont="1" applyFill="1" applyBorder="1" applyAlignment="1">
      <alignment vertical="center"/>
    </xf>
    <xf numFmtId="0" fontId="0" fillId="0" borderId="35" xfId="0" applyFill="1" applyBorder="1" applyAlignment="1">
      <alignment vertical="center"/>
    </xf>
    <xf numFmtId="38" fontId="20" fillId="0" borderId="0" xfId="2" applyFont="1" applyFill="1" applyBorder="1" applyAlignment="1">
      <alignment horizontal="center" vertical="center"/>
    </xf>
    <xf numFmtId="38" fontId="22" fillId="0" borderId="4" xfId="2" applyFont="1" applyFill="1" applyBorder="1" applyAlignment="1" applyProtection="1">
      <alignment vertical="center"/>
      <protection locked="0"/>
    </xf>
    <xf numFmtId="0" fontId="2" fillId="0" borderId="2" xfId="0" applyFont="1" applyFill="1" applyBorder="1" applyAlignment="1" applyProtection="1">
      <alignment horizontal="center" vertical="center"/>
    </xf>
    <xf numFmtId="0" fontId="8" fillId="0" borderId="4" xfId="0" applyFont="1" applyFill="1" applyBorder="1" applyAlignment="1" applyProtection="1">
      <alignment vertical="center"/>
    </xf>
    <xf numFmtId="0" fontId="2" fillId="0" borderId="3" xfId="0" applyFont="1" applyFill="1" applyBorder="1" applyAlignment="1" applyProtection="1">
      <alignment horizontal="center" vertical="center"/>
    </xf>
    <xf numFmtId="38" fontId="26" fillId="0" borderId="10" xfId="2" applyFont="1" applyFill="1" applyBorder="1" applyAlignment="1" applyProtection="1">
      <alignment vertical="center"/>
    </xf>
    <xf numFmtId="38" fontId="22" fillId="0" borderId="12" xfId="2" applyFont="1" applyFill="1" applyBorder="1" applyAlignment="1" applyProtection="1">
      <alignment vertical="center"/>
    </xf>
    <xf numFmtId="38" fontId="23" fillId="0" borderId="4" xfId="2" applyFont="1" applyFill="1" applyBorder="1" applyAlignment="1" applyProtection="1">
      <alignment vertical="center"/>
    </xf>
    <xf numFmtId="0" fontId="4" fillId="0" borderId="10" xfId="0" applyFont="1" applyFill="1" applyBorder="1" applyAlignment="1" applyProtection="1">
      <alignment horizontal="center" vertical="center" shrinkToFit="1"/>
    </xf>
    <xf numFmtId="38" fontId="22" fillId="0" borderId="4" xfId="2" applyFont="1" applyFill="1" applyBorder="1" applyAlignment="1" applyProtection="1">
      <alignment vertical="center"/>
    </xf>
    <xf numFmtId="0" fontId="32" fillId="0" borderId="3" xfId="0" applyFont="1" applyFill="1" applyBorder="1" applyAlignment="1" applyProtection="1">
      <alignment horizontal="center" vertical="center"/>
    </xf>
    <xf numFmtId="38" fontId="2" fillId="0" borderId="3" xfId="2" applyFont="1" applyFill="1" applyBorder="1" applyAlignment="1">
      <alignment horizontal="center" vertical="center"/>
    </xf>
    <xf numFmtId="0" fontId="18" fillId="0" borderId="0" xfId="0" applyFont="1" applyFill="1" applyBorder="1" applyAlignment="1">
      <alignment horizontal="center" vertical="center"/>
    </xf>
    <xf numFmtId="0" fontId="65" fillId="0" borderId="4" xfId="0" applyFont="1" applyFill="1" applyBorder="1" applyAlignment="1" applyProtection="1">
      <alignment vertical="center"/>
    </xf>
    <xf numFmtId="0" fontId="4" fillId="0" borderId="2" xfId="0" applyFont="1" applyFill="1" applyBorder="1" applyAlignment="1" applyProtection="1">
      <alignment horizontal="center" vertical="center"/>
    </xf>
    <xf numFmtId="38" fontId="23" fillId="0" borderId="10" xfId="2" applyFont="1" applyFill="1" applyBorder="1" applyAlignment="1" applyProtection="1">
      <alignment vertical="center"/>
    </xf>
    <xf numFmtId="38" fontId="96" fillId="0" borderId="4" xfId="2" applyFont="1" applyFill="1" applyBorder="1" applyAlignment="1" applyProtection="1">
      <alignment vertical="center"/>
    </xf>
    <xf numFmtId="0" fontId="4" fillId="0" borderId="4" xfId="0" applyFont="1" applyFill="1" applyBorder="1" applyAlignment="1" applyProtection="1">
      <alignment vertical="center" shrinkToFit="1"/>
    </xf>
    <xf numFmtId="0" fontId="32" fillId="0" borderId="2" xfId="0" applyFont="1" applyFill="1" applyBorder="1" applyAlignment="1">
      <alignment horizontal="center" vertical="center"/>
    </xf>
    <xf numFmtId="0" fontId="30" fillId="0" borderId="3" xfId="0" applyFont="1" applyFill="1" applyBorder="1" applyAlignment="1" applyProtection="1">
      <alignment horizontal="center" vertical="center"/>
    </xf>
    <xf numFmtId="0" fontId="4" fillId="0" borderId="4" xfId="0" applyFont="1" applyFill="1" applyBorder="1" applyAlignment="1" applyProtection="1">
      <alignment horizontal="center" vertical="center" shrinkToFit="1"/>
    </xf>
    <xf numFmtId="0" fontId="2" fillId="0" borderId="3" xfId="0" applyFont="1" applyFill="1" applyBorder="1" applyAlignment="1">
      <alignment vertical="center"/>
    </xf>
    <xf numFmtId="38" fontId="22" fillId="0" borderId="36" xfId="2" applyFont="1" applyFill="1" applyBorder="1" applyAlignment="1" applyProtection="1">
      <alignment vertical="center"/>
    </xf>
    <xf numFmtId="0" fontId="14" fillId="0" borderId="35" xfId="0" applyFont="1" applyFill="1" applyBorder="1" applyAlignment="1">
      <alignment horizontal="center" vertical="center"/>
    </xf>
    <xf numFmtId="38" fontId="66" fillId="0" borderId="4" xfId="2" applyFont="1" applyFill="1" applyBorder="1" applyAlignment="1" applyProtection="1">
      <alignment horizontal="center" vertical="center"/>
    </xf>
    <xf numFmtId="0" fontId="35" fillId="0" borderId="4" xfId="0" applyFont="1" applyFill="1" applyBorder="1" applyAlignment="1" applyProtection="1">
      <alignment horizontal="center" vertical="center"/>
    </xf>
    <xf numFmtId="38" fontId="8" fillId="0" borderId="2" xfId="0" applyNumberFormat="1" applyFont="1" applyFill="1" applyBorder="1" applyAlignment="1" applyProtection="1">
      <alignment vertical="center"/>
    </xf>
    <xf numFmtId="38" fontId="26" fillId="0" borderId="10" xfId="2" applyFont="1" applyFill="1" applyBorder="1" applyAlignment="1" applyProtection="1">
      <alignment horizontal="right" vertical="center"/>
    </xf>
    <xf numFmtId="38" fontId="18" fillId="0" borderId="4" xfId="2" applyFont="1" applyFill="1" applyBorder="1" applyAlignment="1" applyProtection="1">
      <alignment horizontal="center" vertical="center"/>
    </xf>
    <xf numFmtId="38" fontId="18" fillId="0" borderId="12" xfId="2" applyFont="1" applyFill="1" applyBorder="1" applyAlignment="1" applyProtection="1">
      <alignment horizontal="center" vertical="center"/>
    </xf>
    <xf numFmtId="38" fontId="18" fillId="0" borderId="10" xfId="2" applyFont="1" applyFill="1" applyBorder="1" applyAlignment="1" applyProtection="1">
      <alignment horizontal="center" vertical="center"/>
    </xf>
    <xf numFmtId="0" fontId="40" fillId="0" borderId="31" xfId="0" applyFont="1" applyFill="1" applyBorder="1" applyAlignment="1">
      <alignment horizontal="center" vertical="center" shrinkToFit="1"/>
    </xf>
    <xf numFmtId="0" fontId="4" fillId="0" borderId="61" xfId="0" applyFont="1" applyFill="1" applyBorder="1" applyAlignment="1">
      <alignment vertical="center" shrinkToFit="1"/>
    </xf>
    <xf numFmtId="38" fontId="7" fillId="0" borderId="27" xfId="2" applyFont="1" applyFill="1" applyBorder="1" applyAlignment="1">
      <alignment vertical="center"/>
    </xf>
    <xf numFmtId="0" fontId="7" fillId="0" borderId="27" xfId="0" applyFont="1" applyFill="1" applyBorder="1" applyAlignment="1">
      <alignment vertical="center"/>
    </xf>
    <xf numFmtId="38" fontId="7" fillId="0" borderId="5" xfId="2" applyFont="1" applyFill="1" applyBorder="1" applyAlignment="1">
      <alignment vertical="center"/>
    </xf>
    <xf numFmtId="0" fontId="7" fillId="0" borderId="5" xfId="0" applyFont="1" applyFill="1" applyBorder="1" applyAlignment="1">
      <alignment vertical="center"/>
    </xf>
    <xf numFmtId="38" fontId="60" fillId="0" borderId="28" xfId="2" applyFont="1" applyFill="1" applyBorder="1" applyAlignment="1" applyProtection="1">
      <alignment vertical="center"/>
      <protection locked="0"/>
    </xf>
    <xf numFmtId="38" fontId="60" fillId="0" borderId="13" xfId="2" applyFont="1" applyFill="1" applyBorder="1" applyAlignment="1" applyProtection="1">
      <alignment vertical="center"/>
      <protection locked="0"/>
    </xf>
    <xf numFmtId="0" fontId="4" fillId="0" borderId="5" xfId="0" applyFont="1" applyFill="1" applyBorder="1" applyAlignment="1">
      <alignment vertical="center"/>
    </xf>
    <xf numFmtId="38" fontId="4" fillId="0" borderId="27" xfId="2" applyFont="1" applyFill="1" applyBorder="1" applyAlignment="1">
      <alignment horizontal="center" vertical="center"/>
    </xf>
    <xf numFmtId="0" fontId="32" fillId="0" borderId="2" xfId="0" applyFont="1" applyFill="1" applyBorder="1" applyAlignment="1" applyProtection="1">
      <alignment horizontal="center" vertical="center"/>
    </xf>
    <xf numFmtId="38" fontId="89" fillId="0" borderId="4" xfId="2" applyFont="1" applyFill="1" applyBorder="1" applyAlignment="1" applyProtection="1">
      <alignment vertical="center"/>
    </xf>
    <xf numFmtId="0" fontId="4" fillId="0" borderId="2" xfId="0" applyFont="1" applyFill="1" applyBorder="1" applyAlignment="1" applyProtection="1">
      <alignment vertical="center"/>
    </xf>
    <xf numFmtId="0" fontId="26" fillId="0" borderId="10" xfId="0" applyFont="1" applyFill="1" applyBorder="1" applyAlignment="1" applyProtection="1">
      <alignment vertical="center"/>
    </xf>
    <xf numFmtId="38" fontId="89" fillId="0" borderId="10" xfId="2" applyFont="1" applyFill="1" applyBorder="1" applyAlignment="1" applyProtection="1">
      <alignment vertical="center"/>
    </xf>
    <xf numFmtId="0" fontId="23" fillId="0" borderId="12" xfId="0" applyFont="1" applyFill="1" applyBorder="1" applyAlignment="1" applyProtection="1">
      <alignment horizontal="left" vertical="center"/>
    </xf>
    <xf numFmtId="0" fontId="2" fillId="0" borderId="35" xfId="0" applyFont="1" applyFill="1" applyBorder="1" applyAlignment="1" applyProtection="1">
      <alignment horizontal="center" vertical="center"/>
    </xf>
    <xf numFmtId="38" fontId="2" fillId="0" borderId="0" xfId="2" applyFont="1" applyFill="1" applyBorder="1" applyAlignment="1" applyProtection="1">
      <alignment horizontal="center" vertical="center"/>
    </xf>
    <xf numFmtId="38" fontId="2" fillId="0" borderId="5" xfId="2" applyFont="1" applyFill="1" applyBorder="1" applyAlignment="1" applyProtection="1">
      <alignment horizontal="center" vertical="center"/>
    </xf>
    <xf numFmtId="38" fontId="101" fillId="0" borderId="10" xfId="2" applyFont="1" applyFill="1" applyBorder="1" applyAlignment="1" applyProtection="1">
      <alignment vertical="center"/>
    </xf>
    <xf numFmtId="38" fontId="2" fillId="0" borderId="2" xfId="2" applyFont="1" applyFill="1" applyBorder="1" applyAlignment="1" applyProtection="1">
      <alignment vertical="center"/>
    </xf>
    <xf numFmtId="38" fontId="2" fillId="0" borderId="4" xfId="2" applyFont="1" applyFill="1" applyBorder="1" applyAlignment="1" applyProtection="1">
      <alignment horizontal="center" vertical="center"/>
    </xf>
    <xf numFmtId="38" fontId="4" fillId="0" borderId="4" xfId="2" applyFont="1" applyFill="1" applyBorder="1" applyAlignment="1" applyProtection="1">
      <alignment horizontal="center" vertical="center" shrinkToFit="1"/>
    </xf>
    <xf numFmtId="38" fontId="23" fillId="0" borderId="12" xfId="2" applyFont="1" applyFill="1" applyBorder="1" applyAlignment="1" applyProtection="1">
      <alignment vertical="center"/>
    </xf>
    <xf numFmtId="38" fontId="4" fillId="0" borderId="0" xfId="3" applyFont="1" applyFill="1" applyBorder="1" applyAlignment="1">
      <alignment vertical="center"/>
    </xf>
    <xf numFmtId="38" fontId="54" fillId="0" borderId="0" xfId="3" applyFont="1" applyFill="1" applyBorder="1" applyAlignment="1">
      <alignment vertical="center"/>
    </xf>
    <xf numFmtId="38" fontId="29" fillId="0" borderId="18" xfId="3" applyFont="1" applyFill="1" applyBorder="1" applyAlignment="1" applyProtection="1">
      <alignment vertical="center" shrinkToFit="1"/>
      <protection locked="0"/>
    </xf>
    <xf numFmtId="38" fontId="4" fillId="0" borderId="12" xfId="3" applyFont="1" applyFill="1" applyBorder="1" applyAlignment="1">
      <alignment horizontal="center" vertical="center" shrinkToFit="1"/>
    </xf>
    <xf numFmtId="38" fontId="29" fillId="0" borderId="22" xfId="3" applyFont="1" applyFill="1" applyBorder="1" applyAlignment="1" applyProtection="1">
      <alignment vertical="center" shrinkToFit="1"/>
      <protection locked="0"/>
    </xf>
    <xf numFmtId="38" fontId="4" fillId="0" borderId="35" xfId="3" applyFont="1" applyFill="1" applyBorder="1" applyAlignment="1">
      <alignment horizontal="center" vertical="center" shrinkToFit="1"/>
    </xf>
    <xf numFmtId="38" fontId="7" fillId="0" borderId="0" xfId="3" applyFont="1" applyFill="1" applyBorder="1" applyAlignment="1">
      <alignment vertical="center"/>
    </xf>
    <xf numFmtId="38" fontId="4" fillId="0" borderId="62" xfId="3" applyFont="1" applyFill="1" applyBorder="1" applyAlignment="1">
      <alignment horizontal="center" vertical="center" shrinkToFit="1"/>
    </xf>
    <xf numFmtId="38" fontId="29" fillId="0" borderId="51" xfId="3" applyFont="1" applyFill="1" applyBorder="1" applyAlignment="1" applyProtection="1">
      <alignment vertical="center" shrinkToFit="1"/>
      <protection locked="0"/>
    </xf>
    <xf numFmtId="38" fontId="29" fillId="0" borderId="48" xfId="3" applyFont="1" applyFill="1" applyBorder="1" applyAlignment="1" applyProtection="1">
      <alignment vertical="center" shrinkToFit="1"/>
      <protection locked="0"/>
    </xf>
    <xf numFmtId="38" fontId="29" fillId="0" borderId="22" xfId="3" applyFont="1" applyFill="1" applyBorder="1" applyAlignment="1" applyProtection="1">
      <alignment vertical="center"/>
      <protection locked="0"/>
    </xf>
    <xf numFmtId="38" fontId="4" fillId="0" borderId="10" xfId="3" applyFont="1" applyFill="1" applyBorder="1" applyAlignment="1">
      <alignment horizontal="center" vertical="center" shrinkToFit="1"/>
    </xf>
    <xf numFmtId="38" fontId="4" fillId="0" borderId="4" xfId="3" applyFont="1" applyFill="1" applyBorder="1" applyAlignment="1">
      <alignment horizontal="center" vertical="center" shrinkToFit="1"/>
    </xf>
    <xf numFmtId="38" fontId="29" fillId="0" borderId="49" xfId="3" applyFont="1" applyFill="1" applyBorder="1" applyAlignment="1" applyProtection="1">
      <alignment vertical="center"/>
      <protection locked="0"/>
    </xf>
    <xf numFmtId="38" fontId="14" fillId="0" borderId="0" xfId="3" applyFont="1" applyFill="1" applyBorder="1" applyAlignment="1">
      <alignment vertical="center"/>
    </xf>
    <xf numFmtId="38" fontId="49" fillId="0" borderId="0" xfId="3" applyFont="1" applyFill="1" applyBorder="1" applyAlignment="1">
      <alignment vertical="center"/>
    </xf>
    <xf numFmtId="38" fontId="51" fillId="0" borderId="0" xfId="3" applyFont="1" applyFill="1" applyBorder="1" applyAlignment="1">
      <alignment horizontal="center" vertical="center"/>
    </xf>
    <xf numFmtId="38" fontId="54" fillId="0" borderId="0" xfId="3" applyFont="1" applyFill="1" applyBorder="1" applyAlignment="1">
      <alignment horizontal="left" vertical="center"/>
    </xf>
    <xf numFmtId="38" fontId="63" fillId="0" borderId="0" xfId="3" applyFont="1" applyFill="1" applyBorder="1" applyAlignment="1">
      <alignment horizontal="right" vertical="center"/>
    </xf>
    <xf numFmtId="38" fontId="48" fillId="0" borderId="0" xfId="3" applyFont="1" applyFill="1" applyBorder="1" applyAlignment="1">
      <alignment horizontal="right" vertical="center"/>
    </xf>
    <xf numFmtId="38" fontId="11" fillId="0" borderId="0" xfId="3" applyFont="1" applyFill="1" applyBorder="1" applyAlignment="1">
      <alignment horizontal="right" vertical="center"/>
    </xf>
    <xf numFmtId="0" fontId="4" fillId="0" borderId="4" xfId="0" applyFont="1" applyFill="1" applyBorder="1" applyAlignment="1">
      <alignment vertical="center" shrinkToFit="1"/>
    </xf>
    <xf numFmtId="0" fontId="14" fillId="0" borderId="37" xfId="0" applyFont="1" applyFill="1" applyBorder="1" applyAlignment="1">
      <alignment horizontal="center" vertical="center"/>
    </xf>
    <xf numFmtId="0" fontId="4" fillId="0" borderId="64" xfId="0" applyFont="1" applyFill="1" applyBorder="1" applyAlignment="1">
      <alignment vertical="center" shrinkToFit="1"/>
    </xf>
    <xf numFmtId="0" fontId="48" fillId="0" borderId="33" xfId="0" applyFont="1" applyFill="1" applyBorder="1" applyAlignment="1">
      <alignment vertical="center"/>
    </xf>
    <xf numFmtId="38" fontId="40" fillId="0" borderId="3" xfId="2" applyFont="1" applyFill="1" applyBorder="1" applyAlignment="1">
      <alignment vertical="center"/>
    </xf>
    <xf numFmtId="38" fontId="4" fillId="0" borderId="10" xfId="2" applyFont="1" applyFill="1" applyBorder="1" applyAlignment="1">
      <alignment vertical="center" shrinkToFit="1"/>
    </xf>
    <xf numFmtId="38" fontId="40" fillId="0" borderId="5" xfId="2" applyFont="1" applyFill="1" applyBorder="1" applyAlignment="1">
      <alignment vertical="center"/>
    </xf>
    <xf numFmtId="0" fontId="4" fillId="0" borderId="31" xfId="0" applyFont="1" applyFill="1" applyBorder="1" applyAlignment="1">
      <alignment vertical="center" shrinkToFit="1"/>
    </xf>
    <xf numFmtId="38" fontId="4" fillId="0" borderId="12" xfId="2" applyFont="1" applyFill="1" applyBorder="1" applyAlignment="1">
      <alignment vertical="center" shrinkToFit="1"/>
    </xf>
    <xf numFmtId="0" fontId="4" fillId="0" borderId="44" xfId="0" applyFont="1" applyFill="1" applyBorder="1" applyAlignment="1">
      <alignment vertical="center" shrinkToFit="1"/>
    </xf>
    <xf numFmtId="38" fontId="14" fillId="0" borderId="34" xfId="2" applyFont="1" applyFill="1" applyBorder="1" applyAlignment="1">
      <alignment vertical="center"/>
    </xf>
    <xf numFmtId="181" fontId="30" fillId="0" borderId="0" xfId="0" applyNumberFormat="1" applyFont="1" applyFill="1" applyAlignment="1">
      <alignment vertical="center" shrinkToFit="1"/>
    </xf>
    <xf numFmtId="38" fontId="12" fillId="0" borderId="59" xfId="3" applyFont="1" applyFill="1" applyBorder="1" applyAlignment="1">
      <alignment vertical="center"/>
    </xf>
    <xf numFmtId="0" fontId="14" fillId="0" borderId="0" xfId="0" applyFont="1" applyFill="1"/>
    <xf numFmtId="38" fontId="12" fillId="0" borderId="3" xfId="2" applyFont="1" applyFill="1" applyBorder="1" applyAlignment="1" applyProtection="1">
      <alignment vertical="center"/>
    </xf>
    <xf numFmtId="0" fontId="4" fillId="0" borderId="3" xfId="0" applyFont="1" applyFill="1" applyBorder="1" applyAlignment="1">
      <alignment vertical="center" shrinkToFit="1"/>
    </xf>
    <xf numFmtId="0" fontId="4" fillId="0" borderId="2" xfId="0" applyFont="1" applyFill="1" applyBorder="1" applyAlignment="1">
      <alignment vertical="center" shrinkToFit="1"/>
    </xf>
    <xf numFmtId="38" fontId="59" fillId="0" borderId="3" xfId="2" applyFont="1" applyFill="1" applyBorder="1" applyAlignment="1">
      <alignment vertical="center" shrinkToFit="1"/>
    </xf>
    <xf numFmtId="38" fontId="59" fillId="0" borderId="65" xfId="2" applyFont="1" applyFill="1" applyBorder="1" applyAlignment="1">
      <alignment vertical="center" shrinkToFit="1"/>
    </xf>
    <xf numFmtId="38" fontId="40" fillId="0" borderId="59" xfId="2" applyFont="1" applyFill="1" applyBorder="1" applyAlignment="1">
      <alignment vertical="center" shrinkToFit="1"/>
    </xf>
    <xf numFmtId="0" fontId="4" fillId="0" borderId="4" xfId="0" applyFont="1" applyFill="1" applyBorder="1" applyAlignment="1">
      <alignment horizontal="left" vertical="center" shrinkToFit="1"/>
    </xf>
    <xf numFmtId="0" fontId="4" fillId="0" borderId="34" xfId="0" applyFont="1" applyFill="1" applyBorder="1" applyAlignment="1">
      <alignment vertical="center" shrinkToFit="1"/>
    </xf>
    <xf numFmtId="0" fontId="4" fillId="0" borderId="37" xfId="0" applyFont="1" applyFill="1" applyBorder="1" applyAlignment="1">
      <alignment vertical="center" shrinkToFit="1"/>
    </xf>
    <xf numFmtId="0" fontId="4" fillId="0" borderId="14" xfId="0" applyFont="1" applyFill="1" applyBorder="1" applyAlignment="1">
      <alignment vertical="center" shrinkToFit="1"/>
    </xf>
    <xf numFmtId="38" fontId="40" fillId="0" borderId="3" xfId="3" applyFont="1" applyFill="1" applyBorder="1" applyAlignment="1">
      <alignment vertical="center"/>
    </xf>
    <xf numFmtId="0" fontId="4" fillId="0" borderId="12" xfId="0" applyFont="1" applyFill="1" applyBorder="1" applyAlignment="1">
      <alignment vertical="center" shrinkToFit="1"/>
    </xf>
    <xf numFmtId="0" fontId="73" fillId="0" borderId="14" xfId="0" applyFont="1" applyFill="1" applyBorder="1" applyAlignment="1">
      <alignment horizontal="center" vertical="center" shrinkToFit="1"/>
    </xf>
    <xf numFmtId="0" fontId="4" fillId="0" borderId="4" xfId="0" applyFont="1" applyFill="1" applyBorder="1" applyAlignment="1">
      <alignment horizontal="left" vertical="center" wrapText="1"/>
    </xf>
    <xf numFmtId="38" fontId="4" fillId="0" borderId="36" xfId="3" applyFont="1" applyFill="1" applyBorder="1" applyAlignment="1">
      <alignment horizontal="left" vertical="center" shrinkToFit="1"/>
    </xf>
    <xf numFmtId="38" fontId="4" fillId="0" borderId="2" xfId="2" applyFont="1" applyFill="1" applyBorder="1" applyAlignment="1">
      <alignment vertical="center" shrinkToFit="1"/>
    </xf>
    <xf numFmtId="38" fontId="14" fillId="0" borderId="2" xfId="2" applyFont="1" applyFill="1" applyBorder="1" applyAlignment="1">
      <alignment horizontal="center" vertical="center"/>
    </xf>
    <xf numFmtId="38" fontId="14" fillId="0" borderId="34" xfId="2" applyFont="1" applyFill="1" applyBorder="1" applyAlignment="1">
      <alignment horizontal="center" vertical="center"/>
    </xf>
    <xf numFmtId="38" fontId="4" fillId="0" borderId="4" xfId="2" applyFont="1" applyFill="1" applyBorder="1" applyAlignment="1">
      <alignment vertical="center" shrinkToFit="1"/>
    </xf>
    <xf numFmtId="38" fontId="14" fillId="0" borderId="14" xfId="2" applyFont="1" applyFill="1" applyBorder="1" applyAlignment="1">
      <alignment horizontal="center" vertical="center"/>
    </xf>
    <xf numFmtId="38" fontId="4" fillId="0" borderId="44" xfId="2" applyFont="1" applyFill="1" applyBorder="1" applyAlignment="1">
      <alignment vertical="center" shrinkToFit="1"/>
    </xf>
    <xf numFmtId="38" fontId="40" fillId="0" borderId="26" xfId="2" applyFont="1" applyFill="1" applyBorder="1" applyAlignment="1">
      <alignment vertical="center"/>
    </xf>
    <xf numFmtId="38" fontId="14" fillId="0" borderId="33" xfId="2" applyFont="1" applyFill="1" applyBorder="1" applyAlignment="1">
      <alignment vertical="center" shrinkToFit="1"/>
    </xf>
    <xf numFmtId="38" fontId="14" fillId="0" borderId="37" xfId="2" applyFont="1" applyFill="1" applyBorder="1" applyAlignment="1">
      <alignment vertical="center" shrinkToFit="1"/>
    </xf>
    <xf numFmtId="0" fontId="14" fillId="0" borderId="37" xfId="0" applyFont="1" applyFill="1" applyBorder="1" applyAlignment="1">
      <alignment vertical="center" shrinkToFit="1"/>
    </xf>
    <xf numFmtId="0" fontId="14" fillId="0" borderId="14" xfId="0" applyFont="1" applyFill="1" applyBorder="1" applyAlignment="1">
      <alignment vertical="center" shrinkToFit="1"/>
    </xf>
    <xf numFmtId="38" fontId="4" fillId="0" borderId="0" xfId="3" applyFont="1" applyFill="1" applyBorder="1" applyAlignment="1" applyProtection="1">
      <alignment vertical="center"/>
    </xf>
    <xf numFmtId="38" fontId="12" fillId="0" borderId="3" xfId="3" applyFont="1" applyFill="1" applyBorder="1" applyAlignment="1">
      <alignment vertical="center"/>
    </xf>
    <xf numFmtId="38" fontId="29" fillId="0" borderId="19" xfId="3" applyFont="1" applyFill="1" applyBorder="1" applyAlignment="1" applyProtection="1">
      <alignment vertical="center"/>
      <protection locked="0"/>
    </xf>
    <xf numFmtId="38" fontId="2" fillId="0" borderId="4" xfId="3" applyFont="1" applyFill="1" applyBorder="1" applyAlignment="1">
      <alignment horizontal="center" vertical="center"/>
    </xf>
    <xf numFmtId="38" fontId="30" fillId="0" borderId="2" xfId="3" applyFont="1" applyFill="1" applyBorder="1" applyAlignment="1">
      <alignment vertical="center" shrinkToFit="1"/>
    </xf>
    <xf numFmtId="38" fontId="29" fillId="0" borderId="18" xfId="3" applyFont="1" applyFill="1" applyBorder="1" applyAlignment="1" applyProtection="1">
      <alignment vertical="center"/>
      <protection locked="0"/>
    </xf>
    <xf numFmtId="38" fontId="23" fillId="0" borderId="0" xfId="3" applyFont="1" applyFill="1" applyBorder="1" applyAlignment="1" applyProtection="1">
      <alignment horizontal="center" vertical="center"/>
    </xf>
    <xf numFmtId="38" fontId="36" fillId="0" borderId="0" xfId="3" applyFont="1" applyFill="1" applyBorder="1" applyAlignment="1" applyProtection="1">
      <alignment horizontal="left" vertical="center" shrinkToFit="1"/>
    </xf>
    <xf numFmtId="38" fontId="12" fillId="0" borderId="10" xfId="3" applyFont="1" applyFill="1" applyBorder="1" applyAlignment="1">
      <alignment vertical="center"/>
    </xf>
    <xf numFmtId="38" fontId="60" fillId="0" borderId="4" xfId="3" applyFont="1" applyFill="1" applyBorder="1" applyAlignment="1" applyProtection="1">
      <alignment vertical="center"/>
      <protection locked="0"/>
    </xf>
    <xf numFmtId="38" fontId="37" fillId="0" borderId="4" xfId="3" applyFont="1" applyFill="1" applyBorder="1" applyAlignment="1" applyProtection="1">
      <alignment vertical="center"/>
    </xf>
    <xf numFmtId="38" fontId="12" fillId="0" borderId="5" xfId="3" applyFont="1" applyFill="1" applyBorder="1" applyAlignment="1">
      <alignment vertical="center"/>
    </xf>
    <xf numFmtId="38" fontId="37" fillId="0" borderId="0" xfId="3" applyFont="1" applyFill="1" applyBorder="1" applyAlignment="1" applyProtection="1">
      <alignment horizontal="left" vertical="center"/>
    </xf>
    <xf numFmtId="38" fontId="60" fillId="0" borderId="36" xfId="3" applyFont="1" applyFill="1" applyBorder="1" applyAlignment="1" applyProtection="1">
      <alignment vertical="center"/>
      <protection locked="0"/>
    </xf>
    <xf numFmtId="38" fontId="24" fillId="0" borderId="0" xfId="3" applyFont="1" applyFill="1" applyBorder="1" applyAlignment="1" applyProtection="1">
      <alignment vertical="center"/>
    </xf>
    <xf numFmtId="38" fontId="29" fillId="0" borderId="0" xfId="3" applyFont="1" applyFill="1" applyBorder="1" applyAlignment="1" applyProtection="1">
      <alignment vertical="center"/>
    </xf>
    <xf numFmtId="38" fontId="38" fillId="0" borderId="0" xfId="3" applyFont="1" applyFill="1" applyBorder="1" applyAlignment="1" applyProtection="1">
      <alignment vertical="center"/>
    </xf>
    <xf numFmtId="38" fontId="2" fillId="0" borderId="0" xfId="3" applyFont="1" applyFill="1" applyBorder="1" applyAlignment="1" applyProtection="1">
      <alignment vertical="center"/>
    </xf>
    <xf numFmtId="38" fontId="30" fillId="0" borderId="0" xfId="3" applyFont="1" applyFill="1" applyBorder="1" applyAlignment="1" applyProtection="1">
      <alignment vertical="center"/>
    </xf>
    <xf numFmtId="38" fontId="37" fillId="0" borderId="0" xfId="3" applyFont="1" applyFill="1" applyBorder="1" applyAlignment="1" applyProtection="1">
      <alignment vertical="center"/>
    </xf>
    <xf numFmtId="38" fontId="23" fillId="0" borderId="0" xfId="3" applyFont="1" applyFill="1" applyBorder="1" applyAlignment="1" applyProtection="1">
      <alignment vertical="center"/>
    </xf>
    <xf numFmtId="38" fontId="57" fillId="0" borderId="0" xfId="3" applyFont="1" applyFill="1" applyBorder="1" applyAlignment="1" applyProtection="1">
      <alignment vertical="center"/>
    </xf>
    <xf numFmtId="38" fontId="29" fillId="0" borderId="48" xfId="3" applyFont="1" applyFill="1" applyBorder="1" applyAlignment="1" applyProtection="1">
      <alignment vertical="center"/>
      <protection locked="0"/>
    </xf>
    <xf numFmtId="38" fontId="2" fillId="0" borderId="4" xfId="3" applyFont="1" applyFill="1" applyBorder="1" applyAlignment="1">
      <alignment vertical="center"/>
    </xf>
    <xf numFmtId="38" fontId="23" fillId="0" borderId="11" xfId="3" applyFont="1" applyFill="1" applyBorder="1" applyAlignment="1" applyProtection="1">
      <alignment horizontal="center" vertical="center"/>
    </xf>
    <xf numFmtId="38" fontId="37" fillId="0" borderId="10" xfId="3" applyFont="1" applyFill="1" applyBorder="1" applyAlignment="1" applyProtection="1">
      <alignment vertical="center"/>
    </xf>
    <xf numFmtId="38" fontId="23" fillId="0" borderId="5" xfId="3" applyFont="1" applyFill="1" applyBorder="1" applyAlignment="1" applyProtection="1">
      <alignment vertical="center"/>
    </xf>
    <xf numFmtId="38" fontId="89" fillId="0" borderId="3" xfId="3" applyFont="1" applyFill="1" applyBorder="1" applyAlignment="1" applyProtection="1">
      <alignment vertical="center"/>
    </xf>
    <xf numFmtId="38" fontId="2" fillId="0" borderId="0" xfId="3" applyFont="1" applyFill="1" applyBorder="1" applyAlignment="1">
      <alignment vertical="center" shrinkToFit="1"/>
    </xf>
    <xf numFmtId="38" fontId="12" fillId="0" borderId="0" xfId="3" applyFont="1" applyFill="1" applyBorder="1" applyAlignment="1">
      <alignment vertical="center"/>
    </xf>
    <xf numFmtId="38" fontId="60" fillId="0" borderId="0" xfId="3" applyFont="1" applyFill="1" applyBorder="1" applyAlignment="1" applyProtection="1">
      <alignment vertical="center"/>
      <protection locked="0"/>
    </xf>
    <xf numFmtId="38" fontId="4" fillId="0" borderId="0" xfId="3" applyFont="1" applyFill="1" applyBorder="1" applyAlignment="1">
      <alignment horizontal="center" vertical="center" shrinkToFit="1"/>
    </xf>
    <xf numFmtId="38" fontId="60" fillId="0" borderId="0" xfId="3" applyFont="1" applyFill="1" applyBorder="1" applyAlignment="1">
      <alignment vertical="center"/>
    </xf>
    <xf numFmtId="38" fontId="18" fillId="0" borderId="0" xfId="3" applyFont="1" applyFill="1" applyBorder="1" applyAlignment="1">
      <alignment vertical="center"/>
    </xf>
    <xf numFmtId="38" fontId="18" fillId="0" borderId="0" xfId="3" applyFont="1" applyFill="1" applyBorder="1" applyAlignment="1" applyProtection="1">
      <alignment vertical="center"/>
    </xf>
    <xf numFmtId="0" fontId="40" fillId="0" borderId="66" xfId="0" applyFont="1" applyFill="1" applyBorder="1" applyAlignment="1">
      <alignment horizontal="center" vertical="center" shrinkToFit="1"/>
    </xf>
    <xf numFmtId="0" fontId="0" fillId="0" borderId="67" xfId="0" applyFill="1" applyBorder="1" applyAlignment="1">
      <alignment horizontal="center" vertical="center" shrinkToFit="1"/>
    </xf>
    <xf numFmtId="0" fontId="82" fillId="0" borderId="68" xfId="0" applyFont="1" applyFill="1" applyBorder="1" applyAlignment="1">
      <alignment horizontal="center" vertical="center" shrinkToFit="1"/>
    </xf>
    <xf numFmtId="38" fontId="29" fillId="0" borderId="7" xfId="3" applyFont="1" applyFill="1" applyBorder="1" applyAlignment="1" applyProtection="1">
      <alignment vertical="center"/>
      <protection locked="0"/>
    </xf>
    <xf numFmtId="38" fontId="12" fillId="0" borderId="69" xfId="3" applyFont="1" applyFill="1" applyBorder="1" applyAlignment="1">
      <alignment vertical="center"/>
    </xf>
    <xf numFmtId="38" fontId="29" fillId="0" borderId="70" xfId="3" applyFont="1" applyFill="1" applyBorder="1" applyAlignment="1" applyProtection="1">
      <alignment vertical="center"/>
      <protection locked="0"/>
    </xf>
    <xf numFmtId="38" fontId="29" fillId="0" borderId="1" xfId="3" applyFont="1" applyFill="1" applyBorder="1" applyAlignment="1" applyProtection="1">
      <alignment vertical="center"/>
      <protection locked="0"/>
    </xf>
    <xf numFmtId="38" fontId="29" fillId="0" borderId="71" xfId="3" applyFont="1" applyFill="1" applyBorder="1" applyAlignment="1" applyProtection="1">
      <alignment vertical="center"/>
      <protection locked="0"/>
    </xf>
    <xf numFmtId="38" fontId="12" fillId="0" borderId="72" xfId="3" applyFont="1" applyFill="1" applyBorder="1" applyAlignment="1">
      <alignment vertical="center"/>
    </xf>
    <xf numFmtId="38" fontId="29" fillId="0" borderId="6" xfId="3" applyFont="1" applyFill="1" applyBorder="1" applyAlignment="1" applyProtection="1">
      <alignment vertical="center"/>
      <protection locked="0"/>
    </xf>
    <xf numFmtId="38" fontId="29" fillId="0" borderId="73" xfId="3" applyFont="1" applyFill="1" applyBorder="1" applyAlignment="1" applyProtection="1">
      <alignment vertical="center"/>
      <protection locked="0"/>
    </xf>
    <xf numFmtId="38" fontId="29" fillId="0" borderId="46" xfId="3" applyFont="1" applyFill="1" applyBorder="1" applyAlignment="1" applyProtection="1">
      <alignment vertical="center"/>
      <protection locked="0"/>
    </xf>
    <xf numFmtId="38" fontId="12" fillId="0" borderId="74" xfId="3" applyFont="1" applyFill="1" applyBorder="1" applyAlignment="1">
      <alignment vertical="center"/>
    </xf>
    <xf numFmtId="38" fontId="29" fillId="0" borderId="75" xfId="3" applyFont="1" applyFill="1" applyBorder="1" applyAlignment="1" applyProtection="1">
      <alignment vertical="center"/>
      <protection locked="0"/>
    </xf>
    <xf numFmtId="38" fontId="12" fillId="0" borderId="76" xfId="3" applyFont="1" applyFill="1" applyBorder="1" applyAlignment="1">
      <alignment vertical="center"/>
    </xf>
    <xf numFmtId="38" fontId="96" fillId="0" borderId="20" xfId="3" applyFont="1" applyFill="1" applyBorder="1" applyAlignment="1">
      <alignment vertical="center" shrinkToFit="1"/>
    </xf>
    <xf numFmtId="38" fontId="12" fillId="0" borderId="3" xfId="3" applyFont="1" applyFill="1" applyBorder="1" applyAlignment="1" applyProtection="1">
      <alignment vertical="center" shrinkToFit="1"/>
    </xf>
    <xf numFmtId="38" fontId="12" fillId="0" borderId="11" xfId="3" applyFont="1" applyFill="1" applyBorder="1" applyAlignment="1">
      <alignment vertical="center"/>
    </xf>
    <xf numFmtId="38" fontId="12" fillId="0" borderId="67" xfId="3" applyFont="1" applyFill="1" applyBorder="1" applyAlignment="1">
      <alignment vertical="center"/>
    </xf>
    <xf numFmtId="38" fontId="29" fillId="0" borderId="68" xfId="3" applyFont="1" applyFill="1" applyBorder="1" applyAlignment="1" applyProtection="1">
      <alignment vertical="center"/>
      <protection locked="0"/>
    </xf>
    <xf numFmtId="0" fontId="2" fillId="0" borderId="12" xfId="0" applyFont="1" applyFill="1" applyBorder="1" applyAlignment="1">
      <alignment vertical="center"/>
    </xf>
    <xf numFmtId="38" fontId="29" fillId="0" borderId="39" xfId="3" applyFont="1" applyFill="1" applyBorder="1" applyAlignment="1" applyProtection="1">
      <alignment vertical="center"/>
      <protection locked="0"/>
    </xf>
    <xf numFmtId="38" fontId="12" fillId="0" borderId="10" xfId="2" applyFont="1" applyFill="1" applyBorder="1" applyAlignment="1">
      <alignment horizontal="center" vertical="center"/>
    </xf>
    <xf numFmtId="0" fontId="23" fillId="0" borderId="38" xfId="0" applyFont="1" applyFill="1" applyBorder="1" applyAlignment="1">
      <alignment vertical="center"/>
    </xf>
    <xf numFmtId="0" fontId="58" fillId="0" borderId="4" xfId="0" applyFont="1" applyFill="1" applyBorder="1" applyAlignment="1">
      <alignment vertical="center" textRotation="255"/>
    </xf>
    <xf numFmtId="0" fontId="76" fillId="0" borderId="2" xfId="0" applyFont="1" applyFill="1" applyBorder="1" applyAlignment="1">
      <alignment horizontal="center" vertical="center"/>
    </xf>
    <xf numFmtId="0" fontId="10" fillId="0" borderId="4" xfId="0" applyFont="1" applyFill="1" applyBorder="1" applyAlignment="1">
      <alignment horizontal="center" vertical="center" shrinkToFit="1"/>
    </xf>
    <xf numFmtId="0" fontId="31" fillId="0" borderId="2" xfId="0" applyFont="1" applyFill="1" applyBorder="1" applyAlignment="1">
      <alignment vertical="center" shrinkToFit="1"/>
    </xf>
    <xf numFmtId="0" fontId="0" fillId="0" borderId="4" xfId="0" applyFont="1" applyFill="1" applyBorder="1" applyAlignment="1">
      <alignment horizontal="center" vertical="center"/>
    </xf>
    <xf numFmtId="38" fontId="0" fillId="0" borderId="0" xfId="0" applyNumberFormat="1" applyFont="1" applyFill="1" applyBorder="1" applyAlignment="1" applyProtection="1">
      <alignment vertical="center"/>
    </xf>
    <xf numFmtId="0" fontId="0" fillId="0" borderId="0" xfId="0" applyFont="1" applyFill="1" applyAlignment="1">
      <alignment vertical="center"/>
    </xf>
    <xf numFmtId="0" fontId="72" fillId="0" borderId="0" xfId="0" applyFont="1" applyFill="1" applyAlignment="1">
      <alignment vertical="center"/>
    </xf>
    <xf numFmtId="0" fontId="72" fillId="0" borderId="0" xfId="0" applyFont="1" applyFill="1" applyAlignment="1">
      <alignment horizontal="distributed" vertical="center"/>
    </xf>
    <xf numFmtId="0" fontId="2" fillId="0" borderId="4" xfId="0" applyFont="1" applyFill="1" applyBorder="1" applyAlignment="1" applyProtection="1">
      <alignment vertical="center" shrinkToFit="1"/>
    </xf>
    <xf numFmtId="38" fontId="96" fillId="0" borderId="12" xfId="2" applyFont="1" applyFill="1" applyBorder="1" applyAlignment="1" applyProtection="1">
      <alignment vertical="center"/>
    </xf>
    <xf numFmtId="38" fontId="12" fillId="0" borderId="0" xfId="3" applyFont="1" applyFill="1" applyAlignment="1">
      <alignment vertical="center"/>
    </xf>
    <xf numFmtId="38" fontId="106" fillId="0" borderId="3" xfId="3" applyFont="1" applyFill="1" applyBorder="1" applyAlignment="1">
      <alignment vertical="center"/>
    </xf>
    <xf numFmtId="0" fontId="107" fillId="0" borderId="2" xfId="0" applyFont="1" applyFill="1" applyBorder="1" applyAlignment="1">
      <alignment horizontal="center" vertical="center"/>
    </xf>
    <xf numFmtId="0" fontId="107" fillId="0" borderId="4" xfId="0" applyFont="1" applyFill="1" applyBorder="1" applyAlignment="1">
      <alignment vertical="center" shrinkToFit="1"/>
    </xf>
    <xf numFmtId="0" fontId="98" fillId="0" borderId="2" xfId="0" applyFont="1" applyFill="1" applyBorder="1" applyAlignment="1">
      <alignment vertical="center"/>
    </xf>
    <xf numFmtId="0" fontId="105" fillId="0" borderId="4" xfId="0" applyFont="1" applyFill="1" applyBorder="1" applyAlignment="1">
      <alignment horizontal="center" vertical="center" shrinkToFit="1"/>
    </xf>
    <xf numFmtId="0" fontId="110" fillId="0" borderId="4" xfId="0" applyFont="1" applyFill="1" applyBorder="1" applyAlignment="1">
      <alignment vertical="center"/>
    </xf>
    <xf numFmtId="0" fontId="110" fillId="0" borderId="2" xfId="0" applyFont="1" applyFill="1" applyBorder="1" applyAlignment="1">
      <alignment vertical="center"/>
    </xf>
    <xf numFmtId="0" fontId="107" fillId="0" borderId="3" xfId="0" applyFont="1" applyFill="1" applyBorder="1" applyAlignment="1">
      <alignment horizontal="center" vertical="center"/>
    </xf>
    <xf numFmtId="38" fontId="109" fillId="0" borderId="10" xfId="3" applyFont="1" applyFill="1" applyBorder="1" applyAlignment="1" applyProtection="1">
      <alignment vertical="center"/>
    </xf>
    <xf numFmtId="0" fontId="105" fillId="0" borderId="10" xfId="0" applyFont="1" applyFill="1" applyBorder="1" applyAlignment="1">
      <alignment horizontal="center" vertical="center" shrinkToFit="1"/>
    </xf>
    <xf numFmtId="38" fontId="105" fillId="0" borderId="4" xfId="3" applyFont="1" applyFill="1" applyBorder="1" applyAlignment="1">
      <alignment horizontal="center" vertical="center" shrinkToFit="1"/>
    </xf>
    <xf numFmtId="38" fontId="108" fillId="0" borderId="12" xfId="3" applyFont="1" applyFill="1" applyBorder="1" applyAlignment="1" applyProtection="1">
      <alignment vertical="center"/>
      <protection locked="0"/>
    </xf>
    <xf numFmtId="38" fontId="33" fillId="0" borderId="3" xfId="3" applyFont="1" applyFill="1" applyBorder="1" applyAlignment="1">
      <alignment vertical="center" shrinkToFit="1"/>
    </xf>
    <xf numFmtId="0" fontId="33" fillId="0" borderId="3" xfId="0" applyFont="1" applyFill="1" applyBorder="1" applyAlignment="1">
      <alignment vertical="center" shrinkToFit="1"/>
    </xf>
    <xf numFmtId="38" fontId="33" fillId="0" borderId="3" xfId="3" applyFont="1" applyFill="1" applyBorder="1" applyAlignment="1">
      <alignment horizontal="right" vertical="center" shrinkToFit="1"/>
    </xf>
    <xf numFmtId="38" fontId="33" fillId="0" borderId="26" xfId="3" applyFont="1" applyFill="1" applyBorder="1" applyAlignment="1">
      <alignment vertical="center" shrinkToFit="1"/>
    </xf>
    <xf numFmtId="38" fontId="33" fillId="0" borderId="3" xfId="3" applyFont="1" applyFill="1" applyBorder="1" applyAlignment="1">
      <alignment vertical="center"/>
    </xf>
    <xf numFmtId="38" fontId="33" fillId="0" borderId="0" xfId="3" applyFont="1" applyFill="1" applyBorder="1" applyAlignment="1">
      <alignment vertical="center"/>
    </xf>
    <xf numFmtId="38" fontId="0" fillId="0" borderId="3" xfId="3" applyFont="1" applyFill="1" applyBorder="1" applyAlignment="1">
      <alignment vertical="center"/>
    </xf>
    <xf numFmtId="38" fontId="0" fillId="0" borderId="0" xfId="3" applyFont="1" applyFill="1" applyBorder="1" applyAlignment="1">
      <alignment vertical="center"/>
    </xf>
    <xf numFmtId="38" fontId="0" fillId="0" borderId="5" xfId="3" applyFont="1" applyFill="1" applyBorder="1" applyAlignment="1">
      <alignment vertical="center"/>
    </xf>
    <xf numFmtId="38" fontId="33" fillId="0" borderId="5" xfId="3" applyFont="1" applyFill="1" applyBorder="1" applyAlignment="1">
      <alignment vertical="center"/>
    </xf>
    <xf numFmtId="38" fontId="33" fillId="0" borderId="3" xfId="3" applyFont="1" applyFill="1" applyBorder="1" applyAlignment="1">
      <alignment horizontal="right" vertical="center"/>
    </xf>
    <xf numFmtId="38" fontId="33" fillId="0" borderId="11" xfId="3" applyFont="1" applyFill="1" applyBorder="1" applyAlignment="1">
      <alignment horizontal="right" vertical="center"/>
    </xf>
    <xf numFmtId="38" fontId="33" fillId="0" borderId="26" xfId="3" applyFont="1" applyFill="1" applyBorder="1" applyAlignment="1">
      <alignment vertical="center"/>
    </xf>
    <xf numFmtId="38" fontId="33" fillId="0" borderId="11" xfId="3" applyFont="1" applyFill="1" applyBorder="1" applyAlignment="1">
      <alignment vertical="center"/>
    </xf>
    <xf numFmtId="38" fontId="98" fillId="0" borderId="0" xfId="3" applyFont="1" applyFill="1" applyBorder="1" applyAlignment="1">
      <alignment vertical="center"/>
    </xf>
    <xf numFmtId="38" fontId="111" fillId="0" borderId="18" xfId="2" applyFont="1" applyFill="1" applyBorder="1" applyAlignment="1" applyProtection="1">
      <alignment vertical="center"/>
      <protection locked="0"/>
    </xf>
    <xf numFmtId="38" fontId="111" fillId="0" borderId="22" xfId="2" applyFont="1" applyFill="1" applyBorder="1" applyAlignment="1" applyProtection="1">
      <alignment vertical="center"/>
      <protection locked="0"/>
    </xf>
    <xf numFmtId="38" fontId="111" fillId="0" borderId="22" xfId="3" applyFont="1" applyFill="1" applyBorder="1" applyAlignment="1" applyProtection="1">
      <alignment vertical="center"/>
      <protection locked="0"/>
    </xf>
    <xf numFmtId="38" fontId="111" fillId="0" borderId="15" xfId="2" applyFont="1" applyFill="1" applyBorder="1" applyAlignment="1" applyProtection="1">
      <alignment vertical="center"/>
      <protection locked="0"/>
    </xf>
    <xf numFmtId="0" fontId="10" fillId="0" borderId="77" xfId="0" applyFont="1" applyFill="1" applyBorder="1" applyAlignment="1">
      <alignment horizontal="center" vertical="center"/>
    </xf>
    <xf numFmtId="38" fontId="4" fillId="0" borderId="4" xfId="3" applyFont="1" applyFill="1" applyBorder="1" applyAlignment="1">
      <alignment vertical="center" shrinkToFit="1"/>
    </xf>
    <xf numFmtId="0" fontId="23" fillId="0" borderId="33" xfId="0" applyFont="1" applyFill="1" applyBorder="1" applyAlignment="1">
      <alignment vertical="center"/>
    </xf>
    <xf numFmtId="0" fontId="23" fillId="0" borderId="11" xfId="0" applyFont="1" applyFill="1" applyBorder="1" applyAlignment="1">
      <alignment vertical="center"/>
    </xf>
    <xf numFmtId="0" fontId="10" fillId="0" borderId="37" xfId="0" applyFont="1" applyFill="1" applyBorder="1" applyAlignment="1">
      <alignment horizontal="center" vertical="center" shrinkToFit="1"/>
    </xf>
    <xf numFmtId="38" fontId="100" fillId="0" borderId="0" xfId="2" applyFont="1" applyFill="1" applyBorder="1" applyAlignment="1" applyProtection="1">
      <alignment vertical="center"/>
    </xf>
    <xf numFmtId="0" fontId="23" fillId="0" borderId="28" xfId="0" applyFont="1" applyFill="1" applyBorder="1" applyAlignment="1" applyProtection="1">
      <alignment vertical="center"/>
    </xf>
    <xf numFmtId="0" fontId="2" fillId="0" borderId="37" xfId="0" applyFont="1" applyFill="1" applyBorder="1" applyAlignment="1">
      <alignment vertical="center" shrinkToFit="1"/>
    </xf>
    <xf numFmtId="38" fontId="14" fillId="0" borderId="0" xfId="0" applyNumberFormat="1" applyFont="1" applyFill="1" applyBorder="1" applyAlignment="1">
      <alignment vertical="center"/>
    </xf>
    <xf numFmtId="0" fontId="100" fillId="0" borderId="0" xfId="0" applyFont="1" applyFill="1" applyBorder="1" applyAlignment="1" applyProtection="1">
      <alignment vertical="center"/>
    </xf>
    <xf numFmtId="0" fontId="2" fillId="0" borderId="14" xfId="0" applyFont="1" applyFill="1" applyBorder="1" applyAlignment="1">
      <alignment vertical="center" shrinkToFit="1"/>
    </xf>
    <xf numFmtId="38" fontId="14" fillId="0" borderId="5" xfId="0" applyNumberFormat="1" applyFont="1" applyFill="1" applyBorder="1" applyAlignment="1">
      <alignment vertical="center"/>
    </xf>
    <xf numFmtId="38" fontId="61" fillId="0" borderId="5" xfId="2" applyFont="1" applyFill="1" applyBorder="1" applyAlignment="1">
      <alignment vertical="center"/>
    </xf>
    <xf numFmtId="0" fontId="100" fillId="0" borderId="5" xfId="0" applyFont="1" applyFill="1" applyBorder="1" applyAlignment="1" applyProtection="1">
      <alignment vertical="center"/>
    </xf>
    <xf numFmtId="0" fontId="23" fillId="0" borderId="31" xfId="0" applyFont="1" applyFill="1" applyBorder="1" applyAlignment="1" applyProtection="1">
      <alignment vertical="center"/>
    </xf>
    <xf numFmtId="0" fontId="2" fillId="0" borderId="33" xfId="0" applyFont="1" applyFill="1" applyBorder="1" applyAlignment="1">
      <alignment horizontal="center" vertical="center"/>
    </xf>
    <xf numFmtId="0" fontId="18" fillId="0" borderId="11" xfId="0" applyFont="1" applyFill="1" applyBorder="1" applyAlignment="1">
      <alignment vertical="center"/>
    </xf>
    <xf numFmtId="0" fontId="100" fillId="0" borderId="11" xfId="0" applyFont="1" applyFill="1" applyBorder="1" applyAlignment="1">
      <alignment vertical="center"/>
    </xf>
    <xf numFmtId="0" fontId="2" fillId="0" borderId="37" xfId="0" applyFont="1" applyFill="1" applyBorder="1" applyAlignment="1">
      <alignment horizontal="center" vertical="center"/>
    </xf>
    <xf numFmtId="0" fontId="100" fillId="0" borderId="0" xfId="0" applyFont="1" applyFill="1" applyBorder="1" applyAlignment="1">
      <alignment vertical="center"/>
    </xf>
    <xf numFmtId="0" fontId="48" fillId="0" borderId="0" xfId="0" applyFont="1" applyFill="1" applyBorder="1" applyAlignment="1">
      <alignment horizontal="center" vertical="center"/>
    </xf>
    <xf numFmtId="38" fontId="87" fillId="0" borderId="0" xfId="2" applyFont="1" applyFill="1" applyBorder="1" applyAlignment="1" applyProtection="1">
      <alignment vertical="center"/>
    </xf>
    <xf numFmtId="0" fontId="4" fillId="0" borderId="28" xfId="0" applyFont="1" applyFill="1" applyBorder="1" applyAlignment="1">
      <alignment horizontal="center" vertical="center"/>
    </xf>
    <xf numFmtId="0" fontId="2" fillId="0" borderId="14" xfId="0" applyFont="1" applyFill="1" applyBorder="1" applyAlignment="1">
      <alignment horizontal="center" vertical="center"/>
    </xf>
    <xf numFmtId="0" fontId="2" fillId="0" borderId="5" xfId="0" applyFont="1" applyFill="1" applyBorder="1" applyAlignment="1">
      <alignment vertical="center"/>
    </xf>
    <xf numFmtId="0" fontId="48" fillId="0" borderId="5" xfId="0" applyFont="1" applyFill="1" applyBorder="1" applyAlignment="1">
      <alignment horizontal="center" vertical="center"/>
    </xf>
    <xf numFmtId="38" fontId="61" fillId="0" borderId="5" xfId="2" applyFont="1" applyFill="1" applyBorder="1" applyAlignment="1" applyProtection="1">
      <alignment vertical="center"/>
      <protection locked="0"/>
    </xf>
    <xf numFmtId="38" fontId="37" fillId="0" borderId="5" xfId="2" applyFont="1" applyFill="1" applyBorder="1" applyAlignment="1" applyProtection="1">
      <alignment vertical="center"/>
    </xf>
    <xf numFmtId="0" fontId="4" fillId="0" borderId="31" xfId="0" applyFont="1" applyFill="1" applyBorder="1" applyAlignment="1">
      <alignment horizontal="center" vertical="center"/>
    </xf>
    <xf numFmtId="38" fontId="60" fillId="0" borderId="5" xfId="3" applyFont="1" applyFill="1" applyBorder="1" applyAlignment="1" applyProtection="1">
      <alignment vertical="center"/>
      <protection locked="0"/>
    </xf>
    <xf numFmtId="38" fontId="12" fillId="0" borderId="7" xfId="3" applyFont="1" applyFill="1" applyBorder="1" applyAlignment="1">
      <alignment vertical="center"/>
    </xf>
    <xf numFmtId="38" fontId="60" fillId="0" borderId="38" xfId="3" applyFont="1" applyFill="1" applyBorder="1" applyAlignment="1" applyProtection="1">
      <alignment vertical="center"/>
      <protection locked="0"/>
    </xf>
    <xf numFmtId="38" fontId="12" fillId="0" borderId="16" xfId="3" applyFont="1" applyFill="1" applyBorder="1" applyAlignment="1">
      <alignment vertical="center"/>
    </xf>
    <xf numFmtId="38" fontId="60" fillId="0" borderId="28" xfId="3" applyFont="1" applyFill="1" applyBorder="1" applyAlignment="1" applyProtection="1">
      <alignment vertical="center"/>
      <protection locked="0"/>
    </xf>
    <xf numFmtId="38" fontId="60" fillId="0" borderId="31" xfId="3" applyFont="1" applyFill="1" applyBorder="1" applyAlignment="1" applyProtection="1">
      <alignment vertical="center"/>
      <protection locked="0"/>
    </xf>
    <xf numFmtId="38" fontId="29" fillId="0" borderId="38" xfId="3" applyFont="1" applyFill="1" applyBorder="1" applyAlignment="1" applyProtection="1">
      <alignment vertical="center"/>
      <protection locked="0"/>
    </xf>
    <xf numFmtId="0" fontId="14" fillId="0" borderId="33" xfId="0" applyFont="1" applyFill="1" applyBorder="1" applyAlignment="1">
      <alignment vertical="center"/>
    </xf>
    <xf numFmtId="0" fontId="14" fillId="0" borderId="37" xfId="0" applyFont="1" applyFill="1" applyBorder="1" applyAlignment="1">
      <alignment vertical="center"/>
    </xf>
    <xf numFmtId="0" fontId="14" fillId="0" borderId="14" xfId="0" applyFont="1" applyFill="1" applyBorder="1" applyAlignment="1">
      <alignment vertical="center"/>
    </xf>
    <xf numFmtId="0" fontId="40" fillId="0" borderId="0" xfId="0" applyFont="1" applyFill="1" applyBorder="1" applyAlignment="1">
      <alignment vertical="center" shrinkToFit="1"/>
    </xf>
    <xf numFmtId="38" fontId="33" fillId="0" borderId="78" xfId="3" applyFont="1" applyFill="1" applyBorder="1" applyAlignment="1">
      <alignment vertical="center"/>
    </xf>
    <xf numFmtId="38" fontId="29" fillId="0" borderId="79" xfId="3" applyFont="1" applyFill="1" applyBorder="1" applyAlignment="1" applyProtection="1">
      <alignment vertical="center"/>
      <protection locked="0"/>
    </xf>
    <xf numFmtId="38" fontId="33" fillId="0" borderId="80" xfId="3" applyFont="1" applyFill="1" applyBorder="1" applyAlignment="1">
      <alignment vertical="center"/>
    </xf>
    <xf numFmtId="0" fontId="97" fillId="0" borderId="81" xfId="0" applyFont="1" applyFill="1" applyBorder="1" applyAlignment="1">
      <alignment vertical="center"/>
    </xf>
    <xf numFmtId="0" fontId="33" fillId="0" borderId="82" xfId="0" applyFont="1" applyFill="1" applyBorder="1" applyAlignment="1">
      <alignment vertical="center"/>
    </xf>
    <xf numFmtId="0" fontId="97" fillId="0" borderId="83" xfId="0" applyFont="1" applyFill="1" applyBorder="1" applyAlignment="1">
      <alignment vertical="center"/>
    </xf>
    <xf numFmtId="38" fontId="14" fillId="0" borderId="34" xfId="3" applyFont="1" applyFill="1" applyBorder="1" applyAlignment="1">
      <alignment vertical="center"/>
    </xf>
    <xf numFmtId="38" fontId="33" fillId="0" borderId="84" xfId="3" applyFont="1" applyFill="1" applyBorder="1" applyAlignment="1">
      <alignment vertical="center" shrinkToFit="1"/>
    </xf>
    <xf numFmtId="38" fontId="33" fillId="0" borderId="78" xfId="3" applyFont="1" applyFill="1" applyBorder="1" applyAlignment="1">
      <alignment vertical="center" shrinkToFit="1"/>
    </xf>
    <xf numFmtId="38" fontId="33" fillId="0" borderId="80" xfId="3" applyFont="1" applyFill="1" applyBorder="1" applyAlignment="1">
      <alignment vertical="center" shrinkToFit="1"/>
    </xf>
    <xf numFmtId="38" fontId="33" fillId="0" borderId="82" xfId="3" applyFont="1" applyFill="1" applyBorder="1" applyAlignment="1">
      <alignment vertical="center" shrinkToFit="1"/>
    </xf>
    <xf numFmtId="38" fontId="29" fillId="0" borderId="79" xfId="3" applyFont="1" applyFill="1" applyBorder="1" applyAlignment="1" applyProtection="1">
      <alignment vertical="center" shrinkToFit="1"/>
      <protection locked="0"/>
    </xf>
    <xf numFmtId="0" fontId="97" fillId="0" borderId="81" xfId="0" applyFont="1" applyFill="1" applyBorder="1" applyAlignment="1">
      <alignment vertical="center" shrinkToFit="1"/>
    </xf>
    <xf numFmtId="0" fontId="97" fillId="0" borderId="85" xfId="0" applyFont="1" applyFill="1" applyBorder="1" applyAlignment="1">
      <alignment vertical="center" shrinkToFit="1"/>
    </xf>
    <xf numFmtId="0" fontId="14" fillId="0" borderId="37" xfId="0" applyFont="1" applyFill="1" applyBorder="1" applyAlignment="1">
      <alignment horizontal="left" vertical="center"/>
    </xf>
    <xf numFmtId="0" fontId="4" fillId="0" borderId="60" xfId="0" applyFont="1" applyFill="1" applyBorder="1" applyAlignment="1">
      <alignment vertical="center" shrinkToFit="1"/>
    </xf>
    <xf numFmtId="0" fontId="32" fillId="0" borderId="2" xfId="0" applyFont="1" applyFill="1" applyBorder="1" applyAlignment="1" applyProtection="1">
      <alignment vertical="center"/>
    </xf>
    <xf numFmtId="38" fontId="40" fillId="0" borderId="3" xfId="3" applyFont="1" applyFill="1" applyBorder="1" applyAlignment="1">
      <alignment vertical="center" shrinkToFit="1"/>
    </xf>
    <xf numFmtId="38" fontId="29" fillId="0" borderId="20" xfId="3" applyFont="1" applyFill="1" applyBorder="1" applyAlignment="1" applyProtection="1">
      <alignment vertical="center" shrinkToFit="1"/>
      <protection locked="0"/>
    </xf>
    <xf numFmtId="0" fontId="4" fillId="0" borderId="60" xfId="0" applyFont="1" applyFill="1" applyBorder="1" applyAlignment="1">
      <alignment vertical="center"/>
    </xf>
    <xf numFmtId="38" fontId="40" fillId="0" borderId="5" xfId="3" applyFont="1" applyFill="1" applyBorder="1" applyAlignment="1">
      <alignment vertical="center" shrinkToFit="1"/>
    </xf>
    <xf numFmtId="0" fontId="29" fillId="0" borderId="24" xfId="0" applyFont="1" applyFill="1" applyBorder="1" applyAlignment="1">
      <alignment vertical="center"/>
    </xf>
    <xf numFmtId="0" fontId="4" fillId="0" borderId="1" xfId="0" applyFont="1" applyFill="1" applyBorder="1" applyAlignment="1" applyProtection="1">
      <alignment vertical="center" shrinkToFit="1"/>
    </xf>
    <xf numFmtId="0" fontId="32" fillId="0" borderId="2" xfId="0" applyFont="1" applyFill="1" applyBorder="1" applyAlignment="1">
      <alignment vertical="center"/>
    </xf>
    <xf numFmtId="38" fontId="40" fillId="0" borderId="3" xfId="3" applyFont="1" applyFill="1" applyBorder="1" applyAlignment="1" applyProtection="1">
      <alignment vertical="center"/>
    </xf>
    <xf numFmtId="38" fontId="29" fillId="0" borderId="24" xfId="3" applyFont="1" applyFill="1" applyBorder="1" applyAlignment="1" applyProtection="1">
      <alignment vertical="center" shrinkToFit="1"/>
      <protection locked="0"/>
    </xf>
    <xf numFmtId="38" fontId="29" fillId="0" borderId="58" xfId="3" applyFont="1" applyFill="1" applyBorder="1" applyAlignment="1" applyProtection="1">
      <alignment vertical="center" shrinkToFit="1"/>
      <protection locked="0"/>
    </xf>
    <xf numFmtId="38" fontId="29" fillId="0" borderId="49" xfId="3" applyFont="1" applyFill="1" applyBorder="1" applyAlignment="1" applyProtection="1">
      <alignment vertical="center" shrinkToFit="1"/>
      <protection locked="0"/>
    </xf>
    <xf numFmtId="0" fontId="32" fillId="0" borderId="2" xfId="0" applyFont="1" applyFill="1" applyBorder="1" applyAlignment="1">
      <alignment horizontal="left" vertical="center"/>
    </xf>
    <xf numFmtId="38" fontId="4" fillId="0" borderId="10" xfId="3" applyFont="1" applyFill="1" applyBorder="1" applyAlignment="1">
      <alignment vertical="center" shrinkToFit="1"/>
    </xf>
    <xf numFmtId="38" fontId="40" fillId="0" borderId="11" xfId="3" applyFont="1" applyFill="1" applyBorder="1" applyAlignment="1">
      <alignment vertical="center" shrinkToFit="1"/>
    </xf>
    <xf numFmtId="0" fontId="40" fillId="0" borderId="5" xfId="0" applyFont="1" applyFill="1" applyBorder="1" applyAlignment="1">
      <alignment vertical="center" shrinkToFit="1"/>
    </xf>
    <xf numFmtId="0" fontId="32" fillId="0" borderId="37" xfId="0" applyFont="1" applyFill="1" applyBorder="1" applyAlignment="1">
      <alignment vertical="center"/>
    </xf>
    <xf numFmtId="38" fontId="4" fillId="0" borderId="60" xfId="3" applyFont="1" applyFill="1" applyBorder="1" applyAlignment="1">
      <alignment vertical="center" shrinkToFit="1"/>
    </xf>
    <xf numFmtId="38" fontId="40" fillId="0" borderId="59" xfId="3" applyFont="1" applyFill="1" applyBorder="1" applyAlignment="1">
      <alignment vertical="center"/>
    </xf>
    <xf numFmtId="38" fontId="29" fillId="0" borderId="8" xfId="3" applyFont="1" applyFill="1" applyBorder="1" applyAlignment="1" applyProtection="1">
      <alignment vertical="center"/>
      <protection locked="0"/>
    </xf>
    <xf numFmtId="38" fontId="4" fillId="0" borderId="14" xfId="3" applyFont="1" applyFill="1" applyBorder="1" applyAlignment="1">
      <alignment vertical="center" shrinkToFit="1"/>
    </xf>
    <xf numFmtId="38" fontId="40" fillId="0" borderId="5" xfId="3" applyFont="1" applyFill="1" applyBorder="1" applyAlignment="1">
      <alignment vertical="center"/>
    </xf>
    <xf numFmtId="38" fontId="32" fillId="0" borderId="14" xfId="3" applyFont="1" applyFill="1" applyBorder="1" applyAlignment="1">
      <alignment horizontal="left" vertical="center"/>
    </xf>
    <xf numFmtId="38" fontId="32" fillId="0" borderId="2" xfId="3" applyFont="1" applyFill="1" applyBorder="1" applyAlignment="1">
      <alignment horizontal="left" vertical="center"/>
    </xf>
    <xf numFmtId="38" fontId="14" fillId="0" borderId="14" xfId="3" applyFont="1" applyFill="1" applyBorder="1" applyAlignment="1">
      <alignment vertical="center"/>
    </xf>
    <xf numFmtId="38" fontId="14" fillId="0" borderId="12" xfId="2" applyFont="1" applyFill="1" applyBorder="1" applyAlignment="1">
      <alignment vertical="center"/>
    </xf>
    <xf numFmtId="0" fontId="0" fillId="0" borderId="0" xfId="0"/>
    <xf numFmtId="0" fontId="115" fillId="0" borderId="0" xfId="0" applyFont="1" applyAlignment="1">
      <alignment horizontal="center" vertical="center"/>
    </xf>
    <xf numFmtId="38" fontId="29" fillId="0" borderId="18" xfId="2" applyFont="1" applyFill="1" applyBorder="1" applyAlignment="1" applyProtection="1">
      <alignment vertical="center" shrinkToFit="1"/>
      <protection locked="0"/>
    </xf>
    <xf numFmtId="38" fontId="29" fillId="0" borderId="19" xfId="2" applyFont="1" applyFill="1" applyBorder="1" applyAlignment="1" applyProtection="1">
      <alignment vertical="center" shrinkToFit="1"/>
      <protection locked="0"/>
    </xf>
    <xf numFmtId="38" fontId="29" fillId="0" borderId="48" xfId="2" applyFont="1" applyFill="1" applyBorder="1" applyAlignment="1" applyProtection="1">
      <alignment vertical="center" shrinkToFit="1"/>
      <protection locked="0"/>
    </xf>
    <xf numFmtId="38" fontId="29" fillId="0" borderId="19" xfId="3" applyFont="1" applyFill="1" applyBorder="1" applyAlignment="1" applyProtection="1">
      <alignment vertical="center" shrinkToFit="1"/>
      <protection locked="0"/>
    </xf>
    <xf numFmtId="38" fontId="29" fillId="0" borderId="22" xfId="2" applyFont="1" applyFill="1" applyBorder="1" applyAlignment="1" applyProtection="1">
      <alignment vertical="center" shrinkToFit="1"/>
      <protection locked="0"/>
    </xf>
    <xf numFmtId="38" fontId="29" fillId="0" borderId="19" xfId="2" applyFont="1" applyFill="1" applyBorder="1" applyAlignment="1" applyProtection="1">
      <alignment vertical="center"/>
      <protection locked="0"/>
    </xf>
    <xf numFmtId="38" fontId="29" fillId="0" borderId="18" xfId="2" applyFont="1" applyFill="1" applyBorder="1" applyAlignment="1" applyProtection="1">
      <alignment vertical="center"/>
      <protection locked="0"/>
    </xf>
    <xf numFmtId="38" fontId="29" fillId="0" borderId="24" xfId="2" applyFont="1" applyFill="1" applyBorder="1" applyAlignment="1" applyProtection="1">
      <alignment vertical="center"/>
      <protection locked="0"/>
    </xf>
    <xf numFmtId="38" fontId="29" fillId="0" borderId="22" xfId="2" applyFont="1" applyFill="1" applyBorder="1" applyAlignment="1" applyProtection="1">
      <alignment vertical="center"/>
      <protection locked="0"/>
    </xf>
    <xf numFmtId="0" fontId="30" fillId="0" borderId="2" xfId="0" applyFont="1" applyFill="1" applyBorder="1" applyAlignment="1" applyProtection="1">
      <alignment vertical="center" shrinkToFit="1"/>
    </xf>
    <xf numFmtId="38" fontId="12" fillId="0" borderId="3" xfId="3" applyFont="1" applyFill="1" applyBorder="1" applyAlignment="1" applyProtection="1">
      <alignment vertical="center"/>
    </xf>
    <xf numFmtId="38" fontId="30" fillId="0" borderId="2" xfId="3" applyFont="1" applyFill="1" applyBorder="1" applyAlignment="1" applyProtection="1">
      <alignment vertical="center" shrinkToFit="1"/>
    </xf>
    <xf numFmtId="0" fontId="14" fillId="0" borderId="14" xfId="0" applyFont="1" applyFill="1" applyBorder="1" applyAlignment="1" applyProtection="1">
      <alignment horizontal="center" vertical="center"/>
    </xf>
    <xf numFmtId="38" fontId="12" fillId="0" borderId="5" xfId="3" applyFont="1" applyFill="1" applyBorder="1" applyAlignment="1" applyProtection="1">
      <alignment vertical="center"/>
    </xf>
    <xf numFmtId="0" fontId="30" fillId="0" borderId="12" xfId="0" applyFont="1" applyFill="1" applyBorder="1" applyAlignment="1" applyProtection="1">
      <alignment vertical="center" shrinkToFit="1"/>
    </xf>
    <xf numFmtId="38" fontId="22" fillId="0" borderId="20" xfId="3" applyFont="1" applyFill="1" applyBorder="1" applyAlignment="1" applyProtection="1">
      <alignment vertical="center"/>
    </xf>
    <xf numFmtId="0" fontId="37" fillId="0" borderId="3" xfId="0" applyFont="1" applyFill="1" applyBorder="1" applyAlignment="1" applyProtection="1">
      <alignment vertical="center"/>
      <protection locked="0"/>
    </xf>
    <xf numFmtId="38" fontId="37" fillId="0" borderId="3" xfId="3" applyFont="1" applyFill="1" applyBorder="1" applyAlignment="1" applyProtection="1">
      <alignment vertical="center"/>
      <protection locked="0"/>
    </xf>
    <xf numFmtId="38" fontId="37" fillId="0" borderId="5" xfId="3" applyFont="1" applyFill="1" applyBorder="1" applyAlignment="1" applyProtection="1">
      <alignment vertical="center"/>
      <protection locked="0"/>
    </xf>
    <xf numFmtId="38" fontId="87" fillId="0" borderId="3" xfId="3" applyFont="1" applyFill="1" applyBorder="1" applyAlignment="1" applyProtection="1">
      <alignment vertical="center"/>
      <protection locked="0"/>
    </xf>
    <xf numFmtId="38" fontId="37" fillId="0" borderId="10" xfId="3" applyFont="1" applyFill="1" applyBorder="1" applyAlignment="1" applyProtection="1">
      <alignment vertical="center"/>
      <protection locked="0"/>
    </xf>
    <xf numFmtId="0" fontId="38" fillId="0" borderId="60" xfId="0" applyFont="1" applyFill="1" applyBorder="1" applyAlignment="1" applyProtection="1">
      <alignment vertical="center"/>
      <protection locked="0"/>
    </xf>
    <xf numFmtId="38" fontId="38" fillId="0" borderId="31" xfId="2" applyFont="1" applyFill="1" applyBorder="1" applyAlignment="1" applyProtection="1">
      <alignment vertical="center"/>
      <protection locked="0"/>
    </xf>
    <xf numFmtId="38" fontId="38" fillId="0" borderId="10" xfId="2" applyFont="1" applyFill="1" applyBorder="1" applyAlignment="1" applyProtection="1">
      <alignment vertical="center"/>
      <protection locked="0"/>
    </xf>
    <xf numFmtId="0" fontId="38" fillId="0" borderId="10" xfId="0" applyFont="1" applyFill="1" applyBorder="1" applyAlignment="1" applyProtection="1">
      <alignment vertical="center"/>
      <protection locked="0"/>
    </xf>
    <xf numFmtId="0" fontId="38" fillId="0" borderId="38" xfId="0" applyFont="1" applyFill="1" applyBorder="1" applyAlignment="1" applyProtection="1">
      <alignment vertical="center"/>
      <protection locked="0"/>
    </xf>
    <xf numFmtId="0" fontId="37" fillId="0" borderId="10" xfId="0" applyFont="1" applyFill="1" applyBorder="1" applyAlignment="1" applyProtection="1">
      <alignment vertical="center"/>
      <protection locked="0"/>
    </xf>
    <xf numFmtId="38" fontId="38" fillId="0" borderId="10" xfId="2" applyFont="1" applyFill="1" applyBorder="1" applyAlignment="1" applyProtection="1">
      <alignment vertical="center" shrinkToFit="1"/>
      <protection locked="0"/>
    </xf>
    <xf numFmtId="38" fontId="38" fillId="0" borderId="10" xfId="3" applyFont="1" applyFill="1" applyBorder="1" applyAlignment="1" applyProtection="1">
      <alignment vertical="center"/>
      <protection locked="0"/>
    </xf>
    <xf numFmtId="38" fontId="23" fillId="0" borderId="10" xfId="2" applyFont="1" applyFill="1" applyBorder="1" applyAlignment="1" applyProtection="1">
      <alignment vertical="center"/>
      <protection locked="0"/>
    </xf>
    <xf numFmtId="0" fontId="109" fillId="0" borderId="10" xfId="0" applyFont="1" applyFill="1" applyBorder="1" applyAlignment="1" applyProtection="1">
      <alignment vertical="center"/>
      <protection locked="0"/>
    </xf>
    <xf numFmtId="0" fontId="110" fillId="0" borderId="10" xfId="0" applyFont="1" applyFill="1" applyBorder="1" applyAlignment="1" applyProtection="1">
      <alignment vertical="center"/>
      <protection locked="0"/>
    </xf>
    <xf numFmtId="38" fontId="109" fillId="0" borderId="10" xfId="3" applyFont="1" applyFill="1" applyBorder="1" applyAlignment="1" applyProtection="1">
      <alignment vertical="center"/>
      <protection locked="0"/>
    </xf>
    <xf numFmtId="38" fontId="37" fillId="0" borderId="10" xfId="2" applyFont="1" applyFill="1" applyBorder="1" applyAlignment="1" applyProtection="1">
      <alignment vertical="center"/>
      <protection locked="0"/>
    </xf>
    <xf numFmtId="0" fontId="72" fillId="0" borderId="11" xfId="0" applyFont="1" applyFill="1" applyBorder="1" applyAlignment="1" applyProtection="1">
      <alignment vertical="center" shrinkToFit="1"/>
      <protection locked="0"/>
    </xf>
    <xf numFmtId="0" fontId="14" fillId="0" borderId="11" xfId="0" applyFont="1" applyFill="1" applyBorder="1" applyAlignment="1" applyProtection="1">
      <alignment vertical="center"/>
      <protection locked="0"/>
    </xf>
    <xf numFmtId="0" fontId="7" fillId="0" borderId="11" xfId="0" applyFont="1" applyFill="1" applyBorder="1" applyAlignment="1" applyProtection="1">
      <alignment vertical="center"/>
      <protection locked="0"/>
    </xf>
    <xf numFmtId="0" fontId="60" fillId="0" borderId="0" xfId="0" applyFont="1" applyFill="1" applyBorder="1" applyAlignment="1" applyProtection="1">
      <alignment vertical="center"/>
      <protection locked="0"/>
    </xf>
    <xf numFmtId="0" fontId="30" fillId="0" borderId="11" xfId="0" applyFont="1" applyFill="1" applyBorder="1" applyAlignment="1" applyProtection="1">
      <alignment vertical="center" shrinkToFit="1"/>
      <protection locked="0"/>
    </xf>
    <xf numFmtId="0" fontId="4" fillId="0" borderId="0" xfId="0" applyFont="1" applyFill="1" applyBorder="1" applyAlignment="1" applyProtection="1">
      <alignment vertical="center"/>
      <protection locked="0"/>
    </xf>
    <xf numFmtId="0" fontId="14" fillId="0" borderId="0" xfId="0" applyFont="1" applyFill="1" applyBorder="1" applyAlignment="1" applyProtection="1">
      <alignment vertical="center"/>
      <protection locked="0"/>
    </xf>
    <xf numFmtId="0" fontId="7" fillId="0" borderId="0" xfId="0" applyFont="1" applyFill="1" applyBorder="1" applyAlignment="1" applyProtection="1">
      <alignment vertical="center"/>
      <protection locked="0"/>
    </xf>
    <xf numFmtId="0" fontId="4" fillId="0" borderId="0" xfId="0" applyFont="1" applyFill="1" applyBorder="1" applyAlignment="1" applyProtection="1">
      <alignment vertical="center" shrinkToFit="1"/>
      <protection locked="0"/>
    </xf>
    <xf numFmtId="0" fontId="60" fillId="0" borderId="28" xfId="0" applyFont="1" applyFill="1" applyBorder="1" applyAlignment="1" applyProtection="1">
      <alignment vertical="center"/>
      <protection locked="0"/>
    </xf>
    <xf numFmtId="0" fontId="72" fillId="0" borderId="0" xfId="0" applyFont="1" applyFill="1" applyBorder="1" applyAlignment="1" applyProtection="1">
      <alignment vertical="center" shrinkToFit="1"/>
      <protection locked="0"/>
    </xf>
    <xf numFmtId="38" fontId="7" fillId="0" borderId="0" xfId="2" applyFont="1" applyFill="1" applyBorder="1" applyAlignment="1" applyProtection="1">
      <alignment vertical="center"/>
      <protection locked="0"/>
    </xf>
    <xf numFmtId="0" fontId="30" fillId="0" borderId="0" xfId="0" applyFont="1" applyFill="1" applyBorder="1" applyAlignment="1" applyProtection="1">
      <alignment vertical="center" shrinkToFit="1"/>
      <protection locked="0"/>
    </xf>
    <xf numFmtId="0" fontId="72" fillId="0" borderId="5" xfId="0" applyFont="1" applyFill="1" applyBorder="1" applyAlignment="1" applyProtection="1">
      <alignment vertical="center" shrinkToFit="1"/>
      <protection locked="0"/>
    </xf>
    <xf numFmtId="0" fontId="14" fillId="0" borderId="5" xfId="0" applyFont="1" applyFill="1" applyBorder="1" applyAlignment="1" applyProtection="1">
      <alignment vertical="center"/>
      <protection locked="0"/>
    </xf>
    <xf numFmtId="38" fontId="7" fillId="0" borderId="5" xfId="2" applyFont="1" applyFill="1" applyBorder="1" applyAlignment="1" applyProtection="1">
      <alignment vertical="center"/>
      <protection locked="0"/>
    </xf>
    <xf numFmtId="0" fontId="47" fillId="0" borderId="11" xfId="0" applyFont="1" applyFill="1" applyBorder="1" applyAlignment="1" applyProtection="1">
      <alignment vertical="center"/>
      <protection locked="0"/>
    </xf>
    <xf numFmtId="0" fontId="14" fillId="0" borderId="0" xfId="0" applyFont="1" applyFill="1" applyBorder="1" applyAlignment="1" applyProtection="1">
      <alignment horizontal="center" vertical="center"/>
      <protection locked="0"/>
    </xf>
    <xf numFmtId="0" fontId="7" fillId="0" borderId="23" xfId="0" applyFont="1" applyFill="1" applyBorder="1" applyAlignment="1" applyProtection="1">
      <protection locked="0"/>
    </xf>
    <xf numFmtId="0" fontId="3" fillId="0" borderId="23" xfId="0" applyFont="1" applyFill="1" applyBorder="1" applyAlignment="1" applyProtection="1">
      <alignment vertical="center"/>
      <protection locked="0"/>
    </xf>
    <xf numFmtId="0" fontId="0" fillId="0" borderId="23" xfId="0" applyFill="1" applyBorder="1" applyAlignment="1" applyProtection="1">
      <alignment vertical="center" shrinkToFit="1"/>
      <protection locked="0"/>
    </xf>
    <xf numFmtId="0" fontId="97" fillId="0" borderId="53" xfId="0" applyFont="1" applyFill="1" applyBorder="1" applyAlignment="1" applyProtection="1">
      <alignment vertical="center" shrinkToFit="1"/>
      <protection locked="0"/>
    </xf>
    <xf numFmtId="0" fontId="7" fillId="0" borderId="0" xfId="0" applyFont="1" applyFill="1" applyBorder="1" applyAlignment="1" applyProtection="1">
      <protection locked="0"/>
    </xf>
    <xf numFmtId="0" fontId="3" fillId="0" borderId="0" xfId="0" applyFont="1" applyFill="1" applyBorder="1" applyAlignment="1" applyProtection="1">
      <alignment vertical="center"/>
      <protection locked="0"/>
    </xf>
    <xf numFmtId="0" fontId="0" fillId="0" borderId="0" xfId="0" applyFill="1" applyBorder="1" applyAlignment="1" applyProtection="1">
      <alignment vertical="center" shrinkToFit="1"/>
      <protection locked="0"/>
    </xf>
    <xf numFmtId="0" fontId="97" fillId="0" borderId="28" xfId="0" applyFont="1" applyFill="1" applyBorder="1" applyAlignment="1" applyProtection="1">
      <alignment vertical="center" shrinkToFit="1"/>
      <protection locked="0"/>
    </xf>
    <xf numFmtId="0" fontId="4" fillId="0" borderId="11" xfId="0" applyFont="1" applyFill="1" applyBorder="1" applyAlignment="1" applyProtection="1">
      <alignment vertical="center"/>
      <protection locked="0"/>
    </xf>
    <xf numFmtId="0" fontId="14" fillId="0" borderId="11" xfId="0" applyFont="1" applyFill="1" applyBorder="1" applyAlignment="1" applyProtection="1">
      <alignment horizontal="center" vertical="center"/>
      <protection locked="0"/>
    </xf>
    <xf numFmtId="38" fontId="7" fillId="0" borderId="11" xfId="2" applyFont="1" applyFill="1" applyBorder="1" applyAlignment="1" applyProtection="1">
      <alignment vertical="center"/>
      <protection locked="0"/>
    </xf>
    <xf numFmtId="38" fontId="60" fillId="0" borderId="38" xfId="2" applyFont="1" applyFill="1" applyBorder="1" applyAlignment="1" applyProtection="1">
      <alignment vertical="center"/>
      <protection locked="0"/>
    </xf>
    <xf numFmtId="0" fontId="4" fillId="0" borderId="16" xfId="0" applyFont="1" applyFill="1" applyBorder="1" applyAlignment="1" applyProtection="1">
      <alignment vertical="center"/>
      <protection locked="0"/>
    </xf>
    <xf numFmtId="0" fontId="47" fillId="0" borderId="0" xfId="0" applyFont="1" applyFill="1" applyBorder="1" applyAlignment="1" applyProtection="1">
      <alignment vertical="center"/>
      <protection locked="0"/>
    </xf>
    <xf numFmtId="38" fontId="53" fillId="0" borderId="13" xfId="2" applyFont="1" applyFill="1" applyBorder="1" applyAlignment="1" applyProtection="1">
      <alignment vertical="center" wrapText="1"/>
      <protection locked="0"/>
    </xf>
    <xf numFmtId="38" fontId="14" fillId="0" borderId="13" xfId="2" applyFont="1" applyFill="1" applyBorder="1" applyAlignment="1" applyProtection="1">
      <alignment vertical="center"/>
      <protection locked="0"/>
    </xf>
    <xf numFmtId="38" fontId="7" fillId="0" borderId="13" xfId="2" applyFont="1" applyFill="1" applyBorder="1" applyAlignment="1" applyProtection="1">
      <alignment vertical="center"/>
      <protection locked="0"/>
    </xf>
    <xf numFmtId="38" fontId="4" fillId="0" borderId="13" xfId="2" applyFont="1" applyFill="1" applyBorder="1" applyAlignment="1" applyProtection="1">
      <alignment vertical="center"/>
      <protection locked="0"/>
    </xf>
    <xf numFmtId="0" fontId="4" fillId="0" borderId="11" xfId="0" applyFont="1" applyFill="1" applyBorder="1" applyAlignment="1" applyProtection="1">
      <alignment vertical="center" shrinkToFit="1"/>
      <protection locked="0"/>
    </xf>
    <xf numFmtId="38" fontId="40" fillId="0" borderId="11" xfId="2" applyFont="1" applyFill="1" applyBorder="1" applyAlignment="1" applyProtection="1">
      <alignment vertical="center" shrinkToFit="1"/>
      <protection locked="0"/>
    </xf>
    <xf numFmtId="0" fontId="47" fillId="0" borderId="0" xfId="0" applyFont="1" applyFill="1" applyBorder="1" applyAlignment="1" applyProtection="1">
      <alignment vertical="center" shrinkToFit="1"/>
      <protection locked="0"/>
    </xf>
    <xf numFmtId="38" fontId="14" fillId="0" borderId="0" xfId="2" applyFont="1" applyFill="1" applyBorder="1" applyAlignment="1" applyProtection="1">
      <alignment vertical="center"/>
      <protection locked="0"/>
    </xf>
    <xf numFmtId="0" fontId="40" fillId="0" borderId="0" xfId="0" applyFont="1" applyFill="1" applyBorder="1" applyAlignment="1" applyProtection="1">
      <alignment vertical="center"/>
      <protection locked="0"/>
    </xf>
    <xf numFmtId="38" fontId="22" fillId="0" borderId="0" xfId="2" applyFont="1" applyFill="1" applyBorder="1" applyAlignment="1" applyProtection="1">
      <alignment vertical="center"/>
      <protection locked="0"/>
    </xf>
    <xf numFmtId="0" fontId="4" fillId="0" borderId="0" xfId="0" applyFont="1" applyFill="1" applyBorder="1" applyAlignment="1" applyProtection="1">
      <alignment horizontal="right" vertical="center" shrinkToFit="1"/>
      <protection locked="0"/>
    </xf>
    <xf numFmtId="38" fontId="48" fillId="0" borderId="0" xfId="2" applyFont="1" applyFill="1" applyBorder="1" applyAlignment="1" applyProtection="1">
      <alignment vertical="center"/>
      <protection locked="0"/>
    </xf>
    <xf numFmtId="0" fontId="59" fillId="0" borderId="0" xfId="0" applyFont="1" applyFill="1" applyBorder="1" applyAlignment="1" applyProtection="1">
      <alignment vertical="center"/>
      <protection locked="0"/>
    </xf>
    <xf numFmtId="0" fontId="7" fillId="0" borderId="0" xfId="0" applyFont="1" applyFill="1" applyBorder="1" applyAlignment="1" applyProtection="1">
      <alignment horizontal="center" vertical="center"/>
      <protection locked="0"/>
    </xf>
    <xf numFmtId="0" fontId="21" fillId="0" borderId="0" xfId="0" applyFont="1" applyFill="1" applyBorder="1" applyAlignment="1" applyProtection="1">
      <alignment vertical="center"/>
      <protection locked="0"/>
    </xf>
    <xf numFmtId="0" fontId="21" fillId="0" borderId="28" xfId="0" applyFont="1" applyFill="1" applyBorder="1" applyAlignment="1" applyProtection="1">
      <alignment vertical="center"/>
      <protection locked="0"/>
    </xf>
    <xf numFmtId="38" fontId="21" fillId="0" borderId="0" xfId="2" applyFont="1" applyFill="1" applyBorder="1" applyAlignment="1" applyProtection="1">
      <alignment vertical="center"/>
      <protection locked="0"/>
    </xf>
    <xf numFmtId="0" fontId="7" fillId="0" borderId="28" xfId="0" applyFont="1" applyFill="1" applyBorder="1" applyAlignment="1" applyProtection="1">
      <alignment vertical="center"/>
      <protection locked="0"/>
    </xf>
    <xf numFmtId="0" fontId="11" fillId="0" borderId="0" xfId="0" applyFont="1" applyFill="1" applyBorder="1" applyAlignment="1" applyProtection="1">
      <alignment horizontal="right" vertical="center"/>
      <protection locked="0"/>
    </xf>
    <xf numFmtId="0" fontId="45" fillId="0" borderId="0" xfId="0" applyFont="1" applyFill="1" applyBorder="1" applyAlignment="1" applyProtection="1">
      <alignment vertical="center"/>
      <protection locked="0"/>
    </xf>
    <xf numFmtId="0" fontId="15" fillId="0" borderId="0" xfId="0" applyFont="1" applyFill="1" applyBorder="1" applyAlignment="1" applyProtection="1">
      <alignment horizontal="center" vertical="center"/>
      <protection locked="0"/>
    </xf>
    <xf numFmtId="38" fontId="46" fillId="0" borderId="0" xfId="2" applyFont="1" applyFill="1" applyBorder="1" applyAlignment="1" applyProtection="1">
      <alignment vertical="center"/>
      <protection locked="0"/>
    </xf>
    <xf numFmtId="38" fontId="7" fillId="0" borderId="28" xfId="2" applyFont="1" applyFill="1" applyBorder="1" applyAlignment="1" applyProtection="1">
      <alignment vertical="center"/>
      <protection locked="0"/>
    </xf>
    <xf numFmtId="0" fontId="21" fillId="0" borderId="0" xfId="0" applyFont="1" applyFill="1" applyBorder="1" applyAlignment="1" applyProtection="1">
      <alignment horizontal="left" vertical="center"/>
      <protection locked="0"/>
    </xf>
    <xf numFmtId="0" fontId="21" fillId="0" borderId="0" xfId="0" applyFont="1" applyFill="1" applyBorder="1" applyAlignment="1" applyProtection="1">
      <alignment horizontal="centerContinuous" vertical="center"/>
      <protection locked="0"/>
    </xf>
    <xf numFmtId="0" fontId="7" fillId="0" borderId="0" xfId="0" applyFont="1" applyFill="1" applyBorder="1" applyAlignment="1" applyProtection="1">
      <alignment horizontal="centerContinuous" vertical="center"/>
      <protection locked="0"/>
    </xf>
    <xf numFmtId="38" fontId="7" fillId="0" borderId="0" xfId="0" applyNumberFormat="1" applyFont="1" applyFill="1" applyBorder="1" applyAlignment="1" applyProtection="1">
      <alignment vertical="center"/>
      <protection locked="0"/>
    </xf>
    <xf numFmtId="38" fontId="7" fillId="0" borderId="0" xfId="0" applyNumberFormat="1" applyFont="1" applyFill="1" applyBorder="1" applyAlignment="1" applyProtection="1">
      <alignment horizontal="center" vertical="center"/>
      <protection locked="0"/>
    </xf>
    <xf numFmtId="38" fontId="13" fillId="0" borderId="0" xfId="0" applyNumberFormat="1" applyFont="1" applyFill="1" applyBorder="1" applyAlignment="1" applyProtection="1">
      <alignment horizontal="right" vertical="center"/>
      <protection locked="0"/>
    </xf>
    <xf numFmtId="38" fontId="13" fillId="0" borderId="28" xfId="0" applyNumberFormat="1" applyFont="1" applyFill="1" applyBorder="1" applyAlignment="1" applyProtection="1">
      <alignment horizontal="right" vertical="center"/>
      <protection locked="0"/>
    </xf>
    <xf numFmtId="0" fontId="7" fillId="0" borderId="13" xfId="0" applyFont="1" applyFill="1" applyBorder="1" applyAlignment="1" applyProtection="1">
      <alignment vertical="center"/>
      <protection locked="0"/>
    </xf>
    <xf numFmtId="0" fontId="7" fillId="0" borderId="29" xfId="0" applyFont="1" applyFill="1" applyBorder="1" applyAlignment="1" applyProtection="1">
      <alignment vertical="center"/>
      <protection locked="0"/>
    </xf>
    <xf numFmtId="0" fontId="47" fillId="0" borderId="16" xfId="0" applyFont="1" applyFill="1" applyBorder="1" applyAlignment="1" applyProtection="1">
      <alignment vertical="center" shrinkToFit="1"/>
      <protection locked="0"/>
    </xf>
    <xf numFmtId="38" fontId="14" fillId="0" borderId="0" xfId="3" applyFont="1" applyFill="1" applyBorder="1" applyAlignment="1" applyProtection="1">
      <alignment vertical="center"/>
      <protection locked="0"/>
    </xf>
    <xf numFmtId="0" fontId="0" fillId="0" borderId="0" xfId="0" applyFont="1" applyFill="1" applyBorder="1" applyAlignment="1" applyProtection="1">
      <alignment vertical="center"/>
      <protection locked="0"/>
    </xf>
    <xf numFmtId="38" fontId="22" fillId="0" borderId="0" xfId="3" applyFont="1" applyFill="1" applyBorder="1" applyAlignment="1" applyProtection="1">
      <alignment vertical="center"/>
      <protection locked="0"/>
    </xf>
    <xf numFmtId="38" fontId="0" fillId="0" borderId="0" xfId="3" applyFont="1" applyFill="1" applyBorder="1" applyAlignment="1" applyProtection="1">
      <alignment vertical="center"/>
      <protection locked="0"/>
    </xf>
    <xf numFmtId="38" fontId="40" fillId="0" borderId="0" xfId="3" applyFont="1" applyFill="1" applyBorder="1" applyAlignment="1" applyProtection="1">
      <alignment vertical="center"/>
      <protection locked="0"/>
    </xf>
    <xf numFmtId="0" fontId="4" fillId="0" borderId="5" xfId="0" applyFont="1" applyFill="1" applyBorder="1" applyAlignment="1" applyProtection="1">
      <alignment vertical="center" shrinkToFit="1"/>
      <protection locked="0"/>
    </xf>
    <xf numFmtId="38" fontId="40" fillId="0" borderId="5" xfId="3" applyFont="1" applyFill="1" applyBorder="1" applyAlignment="1" applyProtection="1">
      <alignment vertical="center"/>
      <protection locked="0"/>
    </xf>
    <xf numFmtId="0" fontId="58" fillId="0" borderId="16" xfId="0" applyFont="1" applyFill="1" applyBorder="1" applyAlignment="1" applyProtection="1">
      <alignment vertical="center"/>
      <protection locked="0"/>
    </xf>
    <xf numFmtId="0" fontId="0" fillId="0" borderId="0" xfId="0" applyFont="1" applyFill="1" applyBorder="1" applyAlignment="1" applyProtection="1">
      <protection locked="0"/>
    </xf>
    <xf numFmtId="38" fontId="0" fillId="0" borderId="0" xfId="3" applyFont="1" applyFill="1" applyBorder="1" applyAlignment="1" applyProtection="1">
      <alignment vertical="center" shrinkToFit="1"/>
      <protection locked="0"/>
    </xf>
    <xf numFmtId="0" fontId="0" fillId="0" borderId="0" xfId="0" applyFill="1" applyBorder="1" applyAlignment="1" applyProtection="1">
      <alignment vertical="center"/>
      <protection locked="0"/>
    </xf>
    <xf numFmtId="0" fontId="72" fillId="0" borderId="0" xfId="0" applyFont="1" applyFill="1" applyBorder="1" applyAlignment="1" applyProtection="1">
      <alignment vertical="center"/>
      <protection locked="0"/>
    </xf>
    <xf numFmtId="0" fontId="48" fillId="0" borderId="0" xfId="0" applyFont="1" applyFill="1" applyBorder="1" applyAlignment="1" applyProtection="1">
      <alignment vertical="center"/>
      <protection locked="0"/>
    </xf>
    <xf numFmtId="0" fontId="72" fillId="0" borderId="13" xfId="0" applyFont="1" applyFill="1" applyBorder="1" applyAlignment="1" applyProtection="1">
      <alignment vertical="center"/>
      <protection locked="0"/>
    </xf>
    <xf numFmtId="0" fontId="48" fillId="0" borderId="13" xfId="0" applyFont="1" applyFill="1" applyBorder="1" applyAlignment="1" applyProtection="1">
      <alignment vertical="center"/>
      <protection locked="0"/>
    </xf>
    <xf numFmtId="0" fontId="40" fillId="0" borderId="13" xfId="0" applyFont="1" applyFill="1" applyBorder="1" applyAlignment="1" applyProtection="1">
      <alignment vertical="center"/>
      <protection locked="0"/>
    </xf>
    <xf numFmtId="0" fontId="60" fillId="0" borderId="13" xfId="0" applyFont="1" applyFill="1" applyBorder="1" applyAlignment="1" applyProtection="1">
      <alignment vertical="center"/>
      <protection locked="0"/>
    </xf>
    <xf numFmtId="0" fontId="30" fillId="0" borderId="26" xfId="0" applyFont="1" applyFill="1" applyBorder="1" applyAlignment="1" applyProtection="1">
      <alignment vertical="center"/>
      <protection locked="0"/>
    </xf>
    <xf numFmtId="0" fontId="48" fillId="0" borderId="26" xfId="0" applyFont="1" applyFill="1" applyBorder="1" applyAlignment="1" applyProtection="1">
      <alignment vertical="center"/>
      <protection locked="0"/>
    </xf>
    <xf numFmtId="38" fontId="59" fillId="0" borderId="26" xfId="2" applyFont="1" applyFill="1" applyBorder="1" applyAlignment="1" applyProtection="1">
      <alignment vertical="center"/>
      <protection locked="0"/>
    </xf>
    <xf numFmtId="38" fontId="40" fillId="0" borderId="0" xfId="2" applyFont="1" applyFill="1" applyBorder="1" applyAlignment="1" applyProtection="1">
      <alignment vertical="center"/>
      <protection locked="0"/>
    </xf>
    <xf numFmtId="0" fontId="73" fillId="0" borderId="0" xfId="0" applyFont="1" applyFill="1" applyBorder="1" applyAlignment="1" applyProtection="1">
      <alignment vertical="center"/>
      <protection locked="0"/>
    </xf>
    <xf numFmtId="38" fontId="33" fillId="0" borderId="0" xfId="3" applyFont="1" applyFill="1" applyBorder="1" applyAlignment="1" applyProtection="1">
      <alignment vertical="center"/>
      <protection locked="0"/>
    </xf>
    <xf numFmtId="0" fontId="15" fillId="0" borderId="0" xfId="0" applyFont="1" applyFill="1" applyBorder="1" applyAlignment="1" applyProtection="1">
      <alignment vertical="center"/>
      <protection locked="0"/>
    </xf>
    <xf numFmtId="0" fontId="48" fillId="0" borderId="0" xfId="0" applyFont="1" applyFill="1" applyBorder="1" applyAlignment="1" applyProtection="1">
      <alignment horizontal="center" vertical="center"/>
      <protection locked="0"/>
    </xf>
    <xf numFmtId="0" fontId="15" fillId="0" borderId="11" xfId="0" applyFont="1" applyFill="1" applyBorder="1" applyAlignment="1" applyProtection="1">
      <alignment vertical="center"/>
      <protection locked="0"/>
    </xf>
    <xf numFmtId="0" fontId="40" fillId="0" borderId="11" xfId="0" applyFont="1" applyFill="1" applyBorder="1" applyAlignment="1" applyProtection="1">
      <alignment vertical="center"/>
      <protection locked="0"/>
    </xf>
    <xf numFmtId="0" fontId="60" fillId="0" borderId="53" xfId="0" applyFont="1" applyFill="1" applyBorder="1" applyAlignment="1" applyProtection="1">
      <alignment vertical="center"/>
      <protection locked="0"/>
    </xf>
    <xf numFmtId="0" fontId="33" fillId="0" borderId="0" xfId="0" applyFont="1" applyFill="1" applyBorder="1" applyAlignment="1" applyProtection="1">
      <alignment vertical="center"/>
      <protection locked="0"/>
    </xf>
    <xf numFmtId="38" fontId="47" fillId="0" borderId="0" xfId="2" applyFont="1" applyFill="1" applyBorder="1" applyAlignment="1" applyProtection="1">
      <alignment vertical="center"/>
      <protection locked="0"/>
    </xf>
    <xf numFmtId="38" fontId="15" fillId="0" borderId="0" xfId="2" applyFont="1" applyFill="1" applyBorder="1" applyAlignment="1" applyProtection="1">
      <alignment horizontal="center" vertical="center"/>
      <protection locked="0"/>
    </xf>
    <xf numFmtId="38" fontId="73" fillId="0" borderId="0" xfId="2" applyFont="1" applyFill="1" applyBorder="1" applyAlignment="1" applyProtection="1">
      <alignment vertical="center"/>
      <protection locked="0"/>
    </xf>
    <xf numFmtId="0" fontId="4" fillId="0" borderId="0" xfId="0" applyFont="1" applyFill="1" applyBorder="1" applyAlignment="1" applyProtection="1">
      <alignment horizontal="right" vertical="center"/>
      <protection locked="0"/>
    </xf>
    <xf numFmtId="0" fontId="47" fillId="0" borderId="16" xfId="0" applyFont="1" applyFill="1" applyBorder="1" applyAlignment="1" applyProtection="1">
      <alignment vertical="center"/>
      <protection locked="0"/>
    </xf>
    <xf numFmtId="0" fontId="47" fillId="0" borderId="5" xfId="0" applyFont="1" applyFill="1" applyBorder="1" applyAlignment="1" applyProtection="1">
      <alignment vertical="center"/>
      <protection locked="0"/>
    </xf>
    <xf numFmtId="0" fontId="73" fillId="0" borderId="5" xfId="0" applyFont="1" applyFill="1" applyBorder="1" applyAlignment="1" applyProtection="1">
      <alignment vertical="center"/>
      <protection locked="0"/>
    </xf>
    <xf numFmtId="38" fontId="33" fillId="0" borderId="5" xfId="3" applyFont="1" applyFill="1" applyBorder="1" applyAlignment="1" applyProtection="1">
      <alignment vertical="center"/>
      <protection locked="0"/>
    </xf>
    <xf numFmtId="38" fontId="40" fillId="0" borderId="11" xfId="2" applyFont="1" applyFill="1" applyBorder="1" applyAlignment="1" applyProtection="1">
      <alignment vertical="center"/>
      <protection locked="0"/>
    </xf>
    <xf numFmtId="38" fontId="15" fillId="0" borderId="0" xfId="2" applyFont="1" applyFill="1" applyBorder="1" applyAlignment="1" applyProtection="1">
      <alignment vertical="center"/>
      <protection locked="0"/>
    </xf>
    <xf numFmtId="0" fontId="4" fillId="0" borderId="5" xfId="0" applyFont="1" applyFill="1" applyBorder="1" applyAlignment="1" applyProtection="1">
      <alignment vertical="center"/>
      <protection locked="0"/>
    </xf>
    <xf numFmtId="38" fontId="4" fillId="0" borderId="0" xfId="3" applyFont="1" applyFill="1" applyBorder="1" applyAlignment="1" applyProtection="1">
      <alignment horizontal="center" vertical="center"/>
      <protection locked="0"/>
    </xf>
    <xf numFmtId="38" fontId="48" fillId="0" borderId="0" xfId="3" applyFont="1" applyFill="1" applyBorder="1" applyAlignment="1" applyProtection="1">
      <alignment horizontal="center" vertical="center"/>
      <protection locked="0"/>
    </xf>
    <xf numFmtId="38" fontId="40" fillId="0" borderId="0" xfId="3" applyFont="1" applyFill="1" applyBorder="1" applyAlignment="1" applyProtection="1">
      <alignment horizontal="center" vertical="center"/>
      <protection locked="0"/>
    </xf>
    <xf numFmtId="38" fontId="60" fillId="0" borderId="0" xfId="3" applyFont="1" applyFill="1" applyBorder="1" applyAlignment="1" applyProtection="1">
      <alignment horizontal="center" vertical="center" shrinkToFit="1"/>
      <protection locked="0"/>
    </xf>
    <xf numFmtId="38" fontId="15" fillId="0" borderId="0" xfId="3" applyFont="1" applyFill="1" applyBorder="1" applyAlignment="1" applyProtection="1">
      <alignment horizontal="center" vertical="center"/>
      <protection locked="0"/>
    </xf>
    <xf numFmtId="38" fontId="60" fillId="0" borderId="28" xfId="3" applyFont="1" applyFill="1" applyBorder="1" applyAlignment="1" applyProtection="1">
      <alignment horizontal="center" vertical="center"/>
      <protection locked="0"/>
    </xf>
    <xf numFmtId="0" fontId="4" fillId="0" borderId="13" xfId="0" applyFont="1" applyFill="1" applyBorder="1" applyAlignment="1" applyProtection="1">
      <alignment vertical="center"/>
      <protection locked="0"/>
    </xf>
    <xf numFmtId="0" fontId="15" fillId="0" borderId="13" xfId="0" applyFont="1" applyFill="1" applyBorder="1" applyAlignment="1" applyProtection="1">
      <alignment vertical="center"/>
      <protection locked="0"/>
    </xf>
    <xf numFmtId="38" fontId="48" fillId="0" borderId="13" xfId="0" applyNumberFormat="1" applyFont="1" applyFill="1" applyBorder="1" applyAlignment="1" applyProtection="1">
      <alignment vertical="center"/>
      <protection locked="0"/>
    </xf>
    <xf numFmtId="38" fontId="60" fillId="0" borderId="13" xfId="0" applyNumberFormat="1" applyFont="1" applyFill="1" applyBorder="1" applyAlignment="1" applyProtection="1">
      <alignment horizontal="center" vertical="center" shrinkToFit="1"/>
      <protection locked="0"/>
    </xf>
    <xf numFmtId="38" fontId="4" fillId="0" borderId="13" xfId="0" applyNumberFormat="1" applyFont="1" applyFill="1" applyBorder="1" applyAlignment="1" applyProtection="1">
      <alignment horizontal="center" vertical="center"/>
      <protection locked="0"/>
    </xf>
    <xf numFmtId="38" fontId="15" fillId="0" borderId="13" xfId="0" applyNumberFormat="1" applyFont="1" applyFill="1" applyBorder="1" applyAlignment="1" applyProtection="1">
      <alignment horizontal="center" vertical="center"/>
      <protection locked="0"/>
    </xf>
    <xf numFmtId="38" fontId="68" fillId="0" borderId="13" xfId="0" applyNumberFormat="1" applyFont="1" applyFill="1" applyBorder="1" applyAlignment="1" applyProtection="1">
      <alignment horizontal="right" vertical="center"/>
      <protection locked="0"/>
    </xf>
    <xf numFmtId="38" fontId="60" fillId="0" borderId="29" xfId="0" applyNumberFormat="1" applyFont="1" applyFill="1" applyBorder="1" applyAlignment="1" applyProtection="1">
      <alignment horizontal="right" vertical="center"/>
      <protection locked="0"/>
    </xf>
    <xf numFmtId="0" fontId="47" fillId="0" borderId="3" xfId="0" applyFont="1" applyFill="1" applyBorder="1" applyAlignment="1" applyProtection="1">
      <alignment vertical="center"/>
      <protection locked="0"/>
    </xf>
    <xf numFmtId="0" fontId="73" fillId="0" borderId="3" xfId="0" applyFont="1" applyFill="1" applyBorder="1" applyAlignment="1" applyProtection="1">
      <alignment horizontal="center" vertical="center"/>
      <protection locked="0"/>
    </xf>
    <xf numFmtId="0" fontId="33" fillId="0" borderId="3" xfId="0" applyFont="1" applyFill="1" applyBorder="1" applyAlignment="1" applyProtection="1">
      <alignment horizontal="center" vertical="center"/>
      <protection locked="0"/>
    </xf>
    <xf numFmtId="0" fontId="60" fillId="0" borderId="0" xfId="0" applyFont="1" applyFill="1" applyBorder="1" applyAlignment="1" applyProtection="1">
      <alignment horizontal="center" vertical="center" shrinkToFit="1"/>
      <protection locked="0"/>
    </xf>
    <xf numFmtId="38" fontId="67" fillId="0" borderId="11" xfId="2" applyFont="1" applyFill="1" applyBorder="1" applyAlignment="1" applyProtection="1">
      <alignment vertical="center" shrinkToFit="1"/>
      <protection locked="0"/>
    </xf>
    <xf numFmtId="38" fontId="14" fillId="0" borderId="11" xfId="2" applyFont="1" applyFill="1" applyBorder="1" applyAlignment="1" applyProtection="1">
      <alignment vertical="center" shrinkToFit="1"/>
      <protection locked="0"/>
    </xf>
    <xf numFmtId="38" fontId="67" fillId="0" borderId="0" xfId="2" applyFont="1" applyFill="1" applyBorder="1" applyAlignment="1" applyProtection="1">
      <alignment vertical="center" shrinkToFit="1"/>
      <protection locked="0"/>
    </xf>
    <xf numFmtId="38" fontId="14" fillId="0" borderId="0" xfId="2" applyFont="1" applyFill="1" applyBorder="1" applyAlignment="1" applyProtection="1">
      <alignment vertical="center" shrinkToFit="1"/>
      <protection locked="0"/>
    </xf>
    <xf numFmtId="38" fontId="14" fillId="0" borderId="0" xfId="2" applyFont="1" applyFill="1" applyBorder="1" applyAlignment="1" applyProtection="1">
      <alignment horizontal="center" vertical="center" shrinkToFit="1"/>
      <protection locked="0"/>
    </xf>
    <xf numFmtId="38" fontId="7" fillId="0" borderId="0" xfId="2" applyFont="1" applyFill="1" applyBorder="1" applyAlignment="1" applyProtection="1">
      <alignment horizontal="center" vertical="center"/>
      <protection locked="0"/>
    </xf>
    <xf numFmtId="0" fontId="67" fillId="0" borderId="0" xfId="0" applyFont="1" applyFill="1" applyBorder="1" applyAlignment="1" applyProtection="1">
      <alignment vertical="center" shrinkToFit="1"/>
      <protection locked="0"/>
    </xf>
    <xf numFmtId="0" fontId="14" fillId="0" borderId="0" xfId="0" applyFont="1" applyFill="1" applyBorder="1" applyAlignment="1" applyProtection="1">
      <alignment vertical="center" shrinkToFit="1"/>
      <protection locked="0"/>
    </xf>
    <xf numFmtId="38" fontId="67" fillId="0" borderId="13" xfId="2" applyFont="1" applyFill="1" applyBorder="1" applyAlignment="1" applyProtection="1">
      <alignment vertical="center" shrinkToFit="1"/>
      <protection locked="0"/>
    </xf>
    <xf numFmtId="38" fontId="14" fillId="0" borderId="13" xfId="2" applyFont="1" applyFill="1" applyBorder="1" applyAlignment="1" applyProtection="1">
      <alignment vertical="center" shrinkToFit="1"/>
      <protection locked="0"/>
    </xf>
    <xf numFmtId="38" fontId="4" fillId="0" borderId="0" xfId="2" applyFont="1" applyFill="1" applyBorder="1" applyAlignment="1" applyProtection="1">
      <alignment vertical="center"/>
      <protection locked="0"/>
    </xf>
    <xf numFmtId="38" fontId="14" fillId="0" borderId="0" xfId="2" applyFont="1" applyFill="1" applyBorder="1" applyAlignment="1" applyProtection="1">
      <alignment horizontal="center" vertical="center"/>
      <protection locked="0"/>
    </xf>
    <xf numFmtId="38" fontId="56" fillId="0" borderId="0" xfId="2" applyFont="1" applyFill="1" applyBorder="1" applyAlignment="1" applyProtection="1">
      <alignment vertical="center"/>
      <protection locked="0"/>
    </xf>
    <xf numFmtId="38" fontId="4" fillId="0" borderId="0" xfId="2" applyFont="1" applyFill="1" applyBorder="1" applyAlignment="1" applyProtection="1">
      <alignment horizontal="right" vertical="center"/>
      <protection locked="0"/>
    </xf>
    <xf numFmtId="38" fontId="7" fillId="0" borderId="0" xfId="2" applyFont="1" applyFill="1" applyBorder="1" applyAlignment="1" applyProtection="1">
      <alignment horizontal="right" vertical="center"/>
      <protection locked="0"/>
    </xf>
    <xf numFmtId="38" fontId="4" fillId="0" borderId="0" xfId="2" applyFont="1" applyFill="1" applyBorder="1" applyAlignment="1" applyProtection="1">
      <alignment horizontal="centerContinuous" vertical="center"/>
      <protection locked="0"/>
    </xf>
    <xf numFmtId="38" fontId="4" fillId="0" borderId="0" xfId="2" applyFont="1" applyFill="1" applyBorder="1" applyAlignment="1" applyProtection="1">
      <alignment horizontal="center" vertical="center"/>
      <protection locked="0"/>
    </xf>
    <xf numFmtId="38" fontId="56" fillId="0" borderId="0" xfId="2" applyFont="1" applyFill="1" applyBorder="1" applyAlignment="1" applyProtection="1">
      <alignment horizontal="center" vertical="center"/>
      <protection locked="0"/>
    </xf>
    <xf numFmtId="0" fontId="22" fillId="0" borderId="0" xfId="0" applyFont="1" applyFill="1" applyBorder="1" applyAlignment="1" applyProtection="1">
      <alignment vertical="center"/>
      <protection locked="0"/>
    </xf>
    <xf numFmtId="0" fontId="56" fillId="0" borderId="0" xfId="0" applyFont="1" applyFill="1" applyBorder="1" applyAlignment="1" applyProtection="1">
      <alignment vertical="center"/>
      <protection locked="0"/>
    </xf>
    <xf numFmtId="38" fontId="4" fillId="0" borderId="11" xfId="2" applyFont="1" applyFill="1" applyBorder="1" applyAlignment="1" applyProtection="1">
      <alignment vertical="center"/>
      <protection locked="0"/>
    </xf>
    <xf numFmtId="38" fontId="14" fillId="0" borderId="11" xfId="2" applyFont="1" applyFill="1" applyBorder="1" applyAlignment="1" applyProtection="1">
      <alignment vertical="center"/>
      <protection locked="0"/>
    </xf>
    <xf numFmtId="38" fontId="56" fillId="0" borderId="13" xfId="2" applyFont="1" applyFill="1" applyBorder="1" applyAlignment="1" applyProtection="1">
      <alignment vertical="center"/>
      <protection locked="0"/>
    </xf>
    <xf numFmtId="0" fontId="11" fillId="0" borderId="0" xfId="0" applyFont="1" applyFill="1" applyBorder="1" applyAlignment="1" applyProtection="1">
      <alignment vertical="center"/>
      <protection locked="0"/>
    </xf>
    <xf numFmtId="38" fontId="70" fillId="0" borderId="0" xfId="2" applyFont="1" applyFill="1" applyBorder="1" applyAlignment="1" applyProtection="1">
      <alignment vertical="center"/>
      <protection locked="0"/>
    </xf>
    <xf numFmtId="38" fontId="71" fillId="0" borderId="0" xfId="2" applyFont="1" applyFill="1" applyBorder="1" applyAlignment="1" applyProtection="1">
      <alignment vertical="center"/>
      <protection locked="0"/>
    </xf>
    <xf numFmtId="38" fontId="44" fillId="0" borderId="28" xfId="2" applyFont="1" applyFill="1" applyBorder="1" applyAlignment="1" applyProtection="1">
      <alignment vertical="center"/>
      <protection locked="0"/>
    </xf>
    <xf numFmtId="38" fontId="11" fillId="0" borderId="0" xfId="2" applyFont="1" applyFill="1" applyBorder="1" applyAlignment="1" applyProtection="1">
      <alignment vertical="center"/>
      <protection locked="0"/>
    </xf>
    <xf numFmtId="38" fontId="48" fillId="0" borderId="0" xfId="2" applyFont="1" applyFill="1" applyBorder="1" applyAlignment="1" applyProtection="1">
      <alignment horizontal="center" vertical="center"/>
      <protection locked="0"/>
    </xf>
    <xf numFmtId="38" fontId="7" fillId="0" borderId="0" xfId="2" applyFont="1" applyFill="1" applyBorder="1" applyAlignment="1" applyProtection="1">
      <alignment horizontal="centerContinuous" vertical="center"/>
      <protection locked="0"/>
    </xf>
    <xf numFmtId="38" fontId="47" fillId="0" borderId="13" xfId="2" applyFont="1" applyFill="1" applyBorder="1" applyAlignment="1" applyProtection="1">
      <alignment vertical="center"/>
      <protection locked="0"/>
    </xf>
    <xf numFmtId="38" fontId="48" fillId="0" borderId="13" xfId="2" applyFont="1" applyFill="1" applyBorder="1" applyAlignment="1" applyProtection="1">
      <alignment vertical="center"/>
      <protection locked="0"/>
    </xf>
    <xf numFmtId="38" fontId="70" fillId="0" borderId="13" xfId="2" applyFont="1" applyFill="1" applyBorder="1" applyAlignment="1" applyProtection="1">
      <alignment vertical="center"/>
      <protection locked="0"/>
    </xf>
    <xf numFmtId="38" fontId="11" fillId="0" borderId="13" xfId="2" applyFont="1" applyFill="1" applyBorder="1" applyAlignment="1" applyProtection="1">
      <alignment vertical="center"/>
      <protection locked="0"/>
    </xf>
    <xf numFmtId="38" fontId="71" fillId="0" borderId="13" xfId="2" applyFont="1" applyFill="1" applyBorder="1" applyAlignment="1" applyProtection="1">
      <alignment vertical="center"/>
      <protection locked="0"/>
    </xf>
    <xf numFmtId="38" fontId="44" fillId="0" borderId="29" xfId="2" applyFont="1" applyFill="1" applyBorder="1" applyAlignment="1" applyProtection="1">
      <alignment vertical="center"/>
      <protection locked="0"/>
    </xf>
    <xf numFmtId="0" fontId="11" fillId="0" borderId="11" xfId="0" applyFont="1" applyFill="1" applyBorder="1" applyAlignment="1" applyProtection="1">
      <alignment vertical="center"/>
      <protection locked="0"/>
    </xf>
    <xf numFmtId="38" fontId="44" fillId="0" borderId="38" xfId="2" applyFont="1" applyFill="1" applyBorder="1" applyAlignment="1" applyProtection="1">
      <alignment vertical="center"/>
      <protection locked="0"/>
    </xf>
    <xf numFmtId="38" fontId="71" fillId="0" borderId="11" xfId="2" applyFont="1" applyFill="1" applyBorder="1" applyAlignment="1" applyProtection="1">
      <alignment vertical="center"/>
      <protection locked="0"/>
    </xf>
    <xf numFmtId="38" fontId="47" fillId="0" borderId="0" xfId="3" applyFont="1" applyFill="1" applyBorder="1" applyAlignment="1" applyProtection="1">
      <alignment vertical="center"/>
      <protection locked="0"/>
    </xf>
    <xf numFmtId="38" fontId="47" fillId="0" borderId="0" xfId="2" applyFont="1" applyFill="1" applyBorder="1" applyAlignment="1" applyProtection="1">
      <alignment vertical="center" shrinkToFit="1"/>
      <protection locked="0"/>
    </xf>
    <xf numFmtId="38" fontId="47" fillId="0" borderId="16" xfId="2" applyFont="1" applyFill="1" applyBorder="1" applyAlignment="1" applyProtection="1">
      <alignment vertical="center" shrinkToFit="1"/>
      <protection locked="0"/>
    </xf>
    <xf numFmtId="38" fontId="67" fillId="0" borderId="16" xfId="2" applyFont="1" applyFill="1" applyBorder="1" applyAlignment="1" applyProtection="1">
      <alignment vertical="center" shrinkToFit="1"/>
      <protection locked="0"/>
    </xf>
    <xf numFmtId="38" fontId="40" fillId="0" borderId="0" xfId="2" applyFont="1" applyFill="1" applyBorder="1" applyAlignment="1" applyProtection="1">
      <alignment horizontal="center" vertical="center"/>
      <protection locked="0"/>
    </xf>
    <xf numFmtId="38" fontId="70" fillId="0" borderId="0" xfId="2" applyFont="1" applyFill="1" applyBorder="1" applyAlignment="1" applyProtection="1">
      <alignment horizontal="center" vertical="center"/>
      <protection locked="0"/>
    </xf>
    <xf numFmtId="38" fontId="70" fillId="0" borderId="28" xfId="2" applyFont="1" applyFill="1" applyBorder="1" applyAlignment="1" applyProtection="1">
      <alignment vertical="center"/>
      <protection locked="0"/>
    </xf>
    <xf numFmtId="38" fontId="70" fillId="0" borderId="28" xfId="2" applyFont="1" applyFill="1" applyBorder="1" applyAlignment="1" applyProtection="1">
      <alignment horizontal="center" vertical="center"/>
      <protection locked="0"/>
    </xf>
    <xf numFmtId="38" fontId="48" fillId="0" borderId="0" xfId="2" applyFont="1" applyFill="1" applyBorder="1" applyAlignment="1" applyProtection="1">
      <alignment vertical="center" shrinkToFit="1"/>
      <protection locked="0"/>
    </xf>
    <xf numFmtId="38" fontId="67" fillId="0" borderId="0" xfId="2" applyFont="1" applyFill="1" applyBorder="1" applyAlignment="1" applyProtection="1">
      <alignment horizontal="right" vertical="center" shrinkToFit="1"/>
      <protection locked="0"/>
    </xf>
    <xf numFmtId="38" fontId="67" fillId="0" borderId="13" xfId="2" applyFont="1" applyFill="1" applyBorder="1" applyAlignment="1" applyProtection="1">
      <alignment horizontal="centerContinuous" vertical="center" shrinkToFit="1"/>
      <protection locked="0"/>
    </xf>
    <xf numFmtId="38" fontId="48" fillId="0" borderId="13" xfId="2" applyFont="1" applyFill="1" applyBorder="1" applyAlignment="1" applyProtection="1">
      <alignment vertical="center" shrinkToFit="1"/>
      <protection locked="0"/>
    </xf>
    <xf numFmtId="38" fontId="40" fillId="0" borderId="13" xfId="2" applyFont="1" applyFill="1" applyBorder="1" applyAlignment="1" applyProtection="1">
      <alignment vertical="center"/>
      <protection locked="0"/>
    </xf>
    <xf numFmtId="38" fontId="2" fillId="0" borderId="0" xfId="2" applyFont="1" applyFill="1" applyBorder="1" applyAlignment="1" applyProtection="1">
      <alignment vertical="center" shrinkToFit="1"/>
      <protection locked="0"/>
    </xf>
    <xf numFmtId="38" fontId="11" fillId="0" borderId="0" xfId="2" applyFont="1" applyFill="1" applyBorder="1" applyAlignment="1" applyProtection="1">
      <alignment vertical="center" shrinkToFit="1"/>
      <protection locked="0"/>
    </xf>
    <xf numFmtId="38" fontId="2" fillId="0" borderId="0" xfId="2" applyFont="1" applyFill="1" applyBorder="1" applyAlignment="1" applyProtection="1">
      <alignment horizontal="right" vertical="center" shrinkToFit="1"/>
      <protection locked="0"/>
    </xf>
    <xf numFmtId="38" fontId="18" fillId="0" borderId="0" xfId="2" applyFont="1" applyFill="1" applyBorder="1" applyAlignment="1" applyProtection="1">
      <alignment horizontal="center" vertical="center" shrinkToFit="1"/>
      <protection locked="0"/>
    </xf>
    <xf numFmtId="38" fontId="2" fillId="0" borderId="0" xfId="2" applyFont="1" applyFill="1" applyBorder="1" applyAlignment="1" applyProtection="1">
      <alignment horizontal="center" vertical="center" shrinkToFit="1"/>
      <protection locked="0"/>
    </xf>
    <xf numFmtId="38" fontId="11" fillId="0" borderId="0" xfId="2" applyFont="1" applyFill="1" applyBorder="1" applyAlignment="1" applyProtection="1">
      <alignment horizontal="center" vertical="center" shrinkToFit="1"/>
      <protection locked="0"/>
    </xf>
    <xf numFmtId="38" fontId="2" fillId="0" borderId="13" xfId="2" applyFont="1" applyFill="1" applyBorder="1" applyAlignment="1" applyProtection="1">
      <alignment horizontal="centerContinuous" vertical="center" shrinkToFit="1"/>
      <protection locked="0"/>
    </xf>
    <xf numFmtId="38" fontId="11" fillId="0" borderId="13" xfId="2" applyFont="1" applyFill="1" applyBorder="1" applyAlignment="1" applyProtection="1">
      <alignment vertical="center" shrinkToFit="1"/>
      <protection locked="0"/>
    </xf>
    <xf numFmtId="38" fontId="4" fillId="0" borderId="0" xfId="2" applyFont="1" applyFill="1" applyBorder="1" applyAlignment="1" applyProtection="1">
      <alignment vertical="center" shrinkToFit="1"/>
      <protection locked="0"/>
    </xf>
    <xf numFmtId="38" fontId="4" fillId="0" borderId="0" xfId="2" applyFont="1" applyFill="1" applyBorder="1" applyAlignment="1" applyProtection="1">
      <alignment horizontal="center" vertical="center" shrinkToFit="1"/>
      <protection locked="0"/>
    </xf>
    <xf numFmtId="38" fontId="60" fillId="0" borderId="0" xfId="2" applyFont="1" applyFill="1" applyBorder="1" applyAlignment="1" applyProtection="1">
      <alignment horizontal="center" vertical="center"/>
      <protection locked="0"/>
    </xf>
    <xf numFmtId="38" fontId="4" fillId="0" borderId="0" xfId="2" applyFont="1" applyFill="1" applyBorder="1" applyAlignment="1" applyProtection="1">
      <alignment horizontal="right" vertical="center" shrinkToFit="1"/>
      <protection locked="0"/>
    </xf>
    <xf numFmtId="38" fontId="47" fillId="0" borderId="0" xfId="2" applyFont="1" applyFill="1" applyBorder="1" applyAlignment="1" applyProtection="1">
      <alignment horizontal="right" vertical="center" shrinkToFit="1"/>
      <protection locked="0"/>
    </xf>
    <xf numFmtId="38" fontId="2" fillId="0" borderId="11" xfId="2" applyFont="1" applyFill="1" applyBorder="1" applyAlignment="1" applyProtection="1">
      <alignment vertical="center" shrinkToFit="1"/>
      <protection locked="0"/>
    </xf>
    <xf numFmtId="38" fontId="56" fillId="0" borderId="28" xfId="2" applyFont="1" applyFill="1" applyBorder="1" applyAlignment="1" applyProtection="1">
      <alignment vertical="center"/>
      <protection locked="0"/>
    </xf>
    <xf numFmtId="38" fontId="56" fillId="0" borderId="28" xfId="2" applyFont="1" applyFill="1" applyBorder="1" applyAlignment="1" applyProtection="1">
      <alignment horizontal="center" vertical="center"/>
      <protection locked="0"/>
    </xf>
    <xf numFmtId="38" fontId="56" fillId="0" borderId="29" xfId="2" applyFont="1" applyFill="1" applyBorder="1" applyAlignment="1" applyProtection="1">
      <alignment vertical="center"/>
      <protection locked="0"/>
    </xf>
    <xf numFmtId="0" fontId="58" fillId="0" borderId="28" xfId="0" applyFont="1" applyFill="1" applyBorder="1" applyAlignment="1" applyProtection="1">
      <alignment vertical="center"/>
      <protection locked="0"/>
    </xf>
    <xf numFmtId="0" fontId="87" fillId="0" borderId="10" xfId="0" applyFont="1" applyFill="1" applyBorder="1" applyAlignment="1" applyProtection="1">
      <alignment vertical="center"/>
      <protection locked="0"/>
    </xf>
    <xf numFmtId="38" fontId="87" fillId="0" borderId="10" xfId="2" applyFont="1" applyFill="1" applyBorder="1" applyAlignment="1" applyProtection="1">
      <alignment vertical="center"/>
      <protection locked="0"/>
    </xf>
    <xf numFmtId="38" fontId="87" fillId="0" borderId="31" xfId="2" applyFont="1" applyFill="1" applyBorder="1" applyAlignment="1" applyProtection="1">
      <alignment vertical="center"/>
      <protection locked="0"/>
    </xf>
    <xf numFmtId="38" fontId="37" fillId="0" borderId="4" xfId="2" applyFont="1" applyFill="1" applyBorder="1" applyAlignment="1" applyProtection="1">
      <alignment vertical="center"/>
      <protection locked="0"/>
    </xf>
    <xf numFmtId="38" fontId="23" fillId="0" borderId="4" xfId="2" applyFont="1" applyFill="1" applyBorder="1" applyAlignment="1" applyProtection="1">
      <alignment horizontal="centerContinuous" vertical="center"/>
      <protection locked="0"/>
    </xf>
    <xf numFmtId="38" fontId="22" fillId="0" borderId="20" xfId="3" applyFont="1" applyFill="1" applyBorder="1" applyAlignment="1" applyProtection="1">
      <alignment vertical="center"/>
      <protection locked="0"/>
    </xf>
    <xf numFmtId="38" fontId="100" fillId="0" borderId="10" xfId="3" applyFont="1" applyFill="1" applyBorder="1" applyAlignment="1" applyProtection="1">
      <alignment vertical="center"/>
      <protection locked="0"/>
    </xf>
    <xf numFmtId="38" fontId="39" fillId="0" borderId="10" xfId="2" applyFont="1" applyFill="1" applyBorder="1" applyAlignment="1" applyProtection="1">
      <alignment vertical="center"/>
      <protection locked="0"/>
    </xf>
    <xf numFmtId="38" fontId="37" fillId="0" borderId="38" xfId="2" applyFont="1" applyFill="1" applyBorder="1" applyAlignment="1" applyProtection="1">
      <alignment vertical="center"/>
      <protection locked="0"/>
    </xf>
    <xf numFmtId="0" fontId="37" fillId="0" borderId="4" xfId="0" applyFont="1" applyFill="1" applyBorder="1" applyAlignment="1" applyProtection="1">
      <alignment vertical="center"/>
      <protection locked="0"/>
    </xf>
    <xf numFmtId="0" fontId="37" fillId="0" borderId="38" xfId="0" applyFont="1" applyFill="1" applyBorder="1" applyAlignment="1" applyProtection="1">
      <alignment vertical="center"/>
      <protection locked="0"/>
    </xf>
    <xf numFmtId="0" fontId="23" fillId="0" borderId="33" xfId="0" applyFont="1" applyFill="1" applyBorder="1" applyAlignment="1" applyProtection="1">
      <alignment vertical="center"/>
      <protection locked="0"/>
    </xf>
    <xf numFmtId="0" fontId="23" fillId="0" borderId="11" xfId="0" applyFont="1" applyFill="1" applyBorder="1" applyAlignment="1" applyProtection="1">
      <alignment vertical="center"/>
      <protection locked="0"/>
    </xf>
    <xf numFmtId="0" fontId="18" fillId="0" borderId="11" xfId="0" applyFont="1" applyFill="1" applyBorder="1" applyAlignment="1" applyProtection="1">
      <alignment vertical="center"/>
      <protection locked="0"/>
    </xf>
    <xf numFmtId="0" fontId="23" fillId="0" borderId="0" xfId="0" applyFont="1" applyFill="1" applyBorder="1" applyAlignment="1" applyProtection="1">
      <alignment vertical="center"/>
      <protection locked="0"/>
    </xf>
    <xf numFmtId="0" fontId="23" fillId="0" borderId="28" xfId="0" applyFont="1" applyFill="1" applyBorder="1" applyAlignment="1" applyProtection="1">
      <alignment vertical="center"/>
      <protection locked="0"/>
    </xf>
    <xf numFmtId="0" fontId="23" fillId="0" borderId="37" xfId="0" applyFont="1" applyFill="1" applyBorder="1" applyAlignment="1" applyProtection="1">
      <alignment vertical="center"/>
      <protection locked="0"/>
    </xf>
    <xf numFmtId="0" fontId="18" fillId="0" borderId="0" xfId="0" applyFont="1" applyFill="1" applyBorder="1" applyAlignment="1" applyProtection="1">
      <alignment vertical="center"/>
      <protection locked="0"/>
    </xf>
    <xf numFmtId="0" fontId="2" fillId="0" borderId="37" xfId="0" applyFont="1" applyFill="1" applyBorder="1" applyAlignment="1" applyProtection="1">
      <alignment horizontal="center" vertical="center"/>
      <protection locked="0"/>
    </xf>
    <xf numFmtId="0" fontId="2" fillId="0" borderId="0" xfId="0" applyFont="1" applyFill="1" applyBorder="1" applyAlignment="1" applyProtection="1">
      <alignment vertical="center"/>
      <protection locked="0"/>
    </xf>
    <xf numFmtId="38" fontId="12" fillId="0" borderId="0" xfId="3" applyFont="1" applyFill="1" applyBorder="1" applyAlignment="1" applyProtection="1">
      <alignment vertical="center"/>
      <protection locked="0"/>
    </xf>
    <xf numFmtId="38" fontId="36" fillId="0" borderId="0" xfId="3" applyFont="1" applyFill="1" applyBorder="1" applyAlignment="1" applyProtection="1">
      <alignment vertical="center"/>
      <protection locked="0"/>
    </xf>
    <xf numFmtId="0" fontId="4" fillId="0" borderId="28" xfId="0" applyFont="1" applyFill="1" applyBorder="1" applyAlignment="1" applyProtection="1">
      <alignment horizontal="center" vertical="center"/>
      <protection locked="0"/>
    </xf>
    <xf numFmtId="38" fontId="37" fillId="0" borderId="0" xfId="3" applyFont="1" applyFill="1" applyBorder="1" applyAlignment="1" applyProtection="1">
      <alignment vertical="center"/>
      <protection locked="0"/>
    </xf>
    <xf numFmtId="0" fontId="2" fillId="0" borderId="14" xfId="0" applyFont="1" applyFill="1" applyBorder="1" applyAlignment="1" applyProtection="1">
      <alignment horizontal="center" vertical="center"/>
      <protection locked="0"/>
    </xf>
    <xf numFmtId="0" fontId="2" fillId="0" borderId="5" xfId="0" applyFont="1" applyFill="1" applyBorder="1" applyAlignment="1" applyProtection="1">
      <alignment vertical="center"/>
      <protection locked="0"/>
    </xf>
    <xf numFmtId="0" fontId="48" fillId="0" borderId="5" xfId="0" applyFont="1" applyFill="1" applyBorder="1" applyAlignment="1" applyProtection="1">
      <alignment horizontal="center" vertical="center"/>
      <protection locked="0"/>
    </xf>
    <xf numFmtId="38" fontId="12" fillId="0" borderId="5" xfId="3" applyFont="1" applyFill="1" applyBorder="1" applyAlignment="1" applyProtection="1">
      <alignment vertical="center"/>
      <protection locked="0"/>
    </xf>
    <xf numFmtId="0" fontId="4" fillId="0" borderId="31" xfId="0" applyFont="1" applyFill="1" applyBorder="1" applyAlignment="1" applyProtection="1">
      <alignment horizontal="center" vertical="center"/>
      <protection locked="0"/>
    </xf>
    <xf numFmtId="38" fontId="12" fillId="0" borderId="7" xfId="3" applyFont="1" applyFill="1" applyBorder="1" applyAlignment="1" applyProtection="1">
      <alignment vertical="center"/>
      <protection locked="0"/>
    </xf>
    <xf numFmtId="38" fontId="12" fillId="0" borderId="16" xfId="3" applyFont="1" applyFill="1" applyBorder="1" applyAlignment="1" applyProtection="1">
      <alignment vertical="center"/>
      <protection locked="0"/>
    </xf>
    <xf numFmtId="38" fontId="12" fillId="0" borderId="6" xfId="3" applyFont="1" applyFill="1" applyBorder="1" applyAlignment="1" applyProtection="1">
      <alignment vertical="center"/>
      <protection locked="0"/>
    </xf>
    <xf numFmtId="38" fontId="112" fillId="0" borderId="49" xfId="2" applyFont="1" applyFill="1" applyBorder="1" applyAlignment="1" applyProtection="1">
      <alignment vertical="center"/>
      <protection locked="0"/>
    </xf>
    <xf numFmtId="0" fontId="97" fillId="0" borderId="15" xfId="0" applyFont="1" applyFill="1" applyBorder="1" applyAlignment="1" applyProtection="1">
      <alignment vertical="center"/>
      <protection locked="0"/>
    </xf>
    <xf numFmtId="0" fontId="97" fillId="0" borderId="22" xfId="0" applyFont="1" applyFill="1" applyBorder="1" applyAlignment="1" applyProtection="1">
      <alignment vertical="center"/>
      <protection locked="0"/>
    </xf>
    <xf numFmtId="0" fontId="30" fillId="0" borderId="17" xfId="0" applyFont="1" applyFill="1" applyBorder="1" applyAlignment="1" applyProtection="1">
      <alignment horizontal="left" vertical="top"/>
    </xf>
    <xf numFmtId="0" fontId="30" fillId="0" borderId="45" xfId="0" applyFont="1" applyFill="1" applyBorder="1" applyAlignment="1" applyProtection="1">
      <alignment vertical="top"/>
    </xf>
    <xf numFmtId="0" fontId="30" fillId="0" borderId="50" xfId="0" applyFont="1" applyFill="1" applyBorder="1" applyAlignment="1" applyProtection="1">
      <alignment vertical="top"/>
    </xf>
    <xf numFmtId="0" fontId="47" fillId="0" borderId="53" xfId="0" applyFont="1" applyFill="1" applyBorder="1" applyAlignment="1" applyProtection="1">
      <alignment horizontal="center" vertical="top" shrinkToFit="1"/>
    </xf>
    <xf numFmtId="182" fontId="30" fillId="0" borderId="0" xfId="0" applyNumberFormat="1" applyFont="1" applyFill="1" applyAlignment="1" applyProtection="1">
      <alignment vertical="center" shrinkToFit="1"/>
    </xf>
    <xf numFmtId="0" fontId="32" fillId="0" borderId="0" xfId="0" applyFont="1" applyFill="1" applyAlignment="1" applyProtection="1">
      <alignment vertical="center"/>
    </xf>
    <xf numFmtId="0" fontId="30" fillId="0" borderId="57" xfId="0" applyFont="1" applyFill="1" applyBorder="1" applyAlignment="1" applyProtection="1">
      <alignment vertical="top"/>
    </xf>
    <xf numFmtId="0" fontId="27" fillId="0" borderId="58" xfId="0" applyFont="1" applyFill="1" applyBorder="1" applyAlignment="1" applyProtection="1">
      <alignment vertical="top"/>
    </xf>
    <xf numFmtId="0" fontId="30" fillId="0" borderId="1" xfId="0" applyFont="1" applyFill="1" applyBorder="1" applyAlignment="1" applyProtection="1">
      <alignment vertical="top"/>
    </xf>
    <xf numFmtId="0" fontId="14" fillId="0" borderId="5" xfId="0" applyFont="1" applyFill="1" applyBorder="1" applyAlignment="1" applyProtection="1">
      <alignment vertical="top"/>
    </xf>
    <xf numFmtId="0" fontId="14" fillId="0" borderId="0" xfId="0" applyFont="1" applyFill="1" applyBorder="1" applyAlignment="1" applyProtection="1">
      <alignment vertical="top"/>
    </xf>
    <xf numFmtId="0" fontId="30" fillId="0" borderId="46" xfId="0" applyFont="1" applyFill="1" applyBorder="1" applyAlignment="1" applyProtection="1">
      <alignment vertical="top"/>
    </xf>
    <xf numFmtId="0" fontId="30" fillId="0" borderId="47" xfId="0" applyFont="1" applyFill="1" applyBorder="1" applyAlignment="1" applyProtection="1">
      <alignment vertical="top"/>
    </xf>
    <xf numFmtId="182" fontId="14" fillId="0" borderId="0" xfId="0" applyNumberFormat="1" applyFont="1" applyFill="1" applyAlignment="1" applyProtection="1">
      <alignment vertical="center" shrinkToFit="1"/>
    </xf>
    <xf numFmtId="0" fontId="30" fillId="0" borderId="0" xfId="0" applyFont="1" applyFill="1" applyBorder="1" applyAlignment="1" applyProtection="1">
      <alignment vertical="top"/>
    </xf>
    <xf numFmtId="0" fontId="2" fillId="0" borderId="5" xfId="0" applyFont="1" applyFill="1" applyBorder="1" applyAlignment="1" applyProtection="1">
      <alignment vertical="top"/>
    </xf>
    <xf numFmtId="0" fontId="30" fillId="0" borderId="47" xfId="0" applyFont="1" applyBorder="1" applyAlignment="1" applyProtection="1">
      <alignment vertical="top"/>
    </xf>
    <xf numFmtId="0" fontId="2" fillId="0" borderId="0" xfId="0" applyFont="1" applyFill="1" applyBorder="1" applyAlignment="1" applyProtection="1">
      <alignment vertical="top"/>
    </xf>
    <xf numFmtId="0" fontId="30" fillId="0" borderId="56" xfId="0" applyFont="1" applyFill="1" applyBorder="1" applyAlignment="1" applyProtection="1">
      <alignment horizontal="left" vertical="top"/>
    </xf>
    <xf numFmtId="0" fontId="30" fillId="0" borderId="50" xfId="0" applyFont="1" applyFill="1" applyBorder="1" applyAlignment="1" applyProtection="1">
      <alignment horizontal="left" vertical="top"/>
    </xf>
    <xf numFmtId="0" fontId="30" fillId="0" borderId="37" xfId="0" applyFont="1" applyFill="1" applyBorder="1" applyAlignment="1" applyProtection="1">
      <alignment vertical="top"/>
    </xf>
    <xf numFmtId="0" fontId="30" fillId="0" borderId="37" xfId="0" applyFont="1" applyFill="1" applyBorder="1" applyAlignment="1" applyProtection="1">
      <alignment vertical="top" shrinkToFit="1"/>
    </xf>
    <xf numFmtId="0" fontId="2" fillId="0" borderId="2" xfId="0" applyFont="1" applyFill="1" applyBorder="1" applyAlignment="1" applyProtection="1">
      <alignment horizontal="centerContinuous" vertical="center"/>
    </xf>
    <xf numFmtId="0" fontId="4" fillId="0" borderId="3" xfId="0" applyFont="1" applyFill="1" applyBorder="1" applyAlignment="1" applyProtection="1">
      <alignment horizontal="centerContinuous" vertical="center"/>
    </xf>
    <xf numFmtId="0" fontId="10" fillId="0" borderId="39" xfId="0" applyFont="1" applyFill="1" applyBorder="1" applyAlignment="1" applyProtection="1">
      <alignment horizontal="center" vertical="center"/>
    </xf>
    <xf numFmtId="0" fontId="40" fillId="0" borderId="48" xfId="0" applyFont="1" applyFill="1" applyBorder="1" applyAlignment="1" applyProtection="1">
      <alignment horizontal="center" vertical="center" shrinkToFit="1"/>
    </xf>
    <xf numFmtId="0" fontId="10" fillId="0" borderId="31" xfId="0" applyFont="1" applyFill="1" applyBorder="1" applyAlignment="1" applyProtection="1">
      <alignment horizontal="center" vertical="center"/>
    </xf>
    <xf numFmtId="0" fontId="40" fillId="0" borderId="63" xfId="0" applyFont="1" applyFill="1" applyBorder="1" applyAlignment="1" applyProtection="1">
      <alignment horizontal="center" vertical="center" shrinkToFit="1"/>
    </xf>
    <xf numFmtId="0" fontId="10" fillId="0" borderId="4" xfId="0" applyFont="1" applyFill="1" applyBorder="1" applyAlignment="1" applyProtection="1">
      <alignment horizontal="center" vertical="center"/>
    </xf>
    <xf numFmtId="0" fontId="10" fillId="0" borderId="10" xfId="0" applyFont="1" applyFill="1" applyBorder="1" applyAlignment="1" applyProtection="1">
      <alignment horizontal="center" vertical="center"/>
    </xf>
    <xf numFmtId="0" fontId="40" fillId="0" borderId="4" xfId="0" applyFont="1" applyFill="1" applyBorder="1" applyAlignment="1" applyProtection="1">
      <alignment horizontal="center" vertical="center" shrinkToFit="1"/>
    </xf>
    <xf numFmtId="0" fontId="32" fillId="0" borderId="14" xfId="0" applyFont="1" applyFill="1" applyBorder="1" applyAlignment="1">
      <alignment horizontal="left" vertical="center"/>
    </xf>
    <xf numFmtId="38" fontId="22" fillId="0" borderId="53" xfId="3" applyFont="1" applyFill="1" applyBorder="1" applyAlignment="1" applyProtection="1">
      <alignment vertical="center"/>
      <protection locked="0"/>
    </xf>
    <xf numFmtId="0" fontId="14" fillId="0" borderId="2" xfId="0" applyFont="1" applyFill="1" applyBorder="1" applyAlignment="1" applyProtection="1">
      <alignment horizontal="left" vertical="center"/>
    </xf>
    <xf numFmtId="0" fontId="14" fillId="0" borderId="2" xfId="0" applyFont="1" applyFill="1" applyBorder="1" applyAlignment="1">
      <alignment horizontal="left" vertical="center"/>
    </xf>
    <xf numFmtId="0" fontId="40" fillId="0" borderId="3" xfId="0" applyFont="1" applyFill="1" applyBorder="1" applyAlignment="1" applyProtection="1">
      <alignment vertical="center"/>
    </xf>
    <xf numFmtId="38" fontId="56" fillId="0" borderId="0" xfId="2" applyFont="1" applyFill="1" applyBorder="1" applyAlignment="1">
      <alignment vertical="center" shrinkToFit="1"/>
    </xf>
    <xf numFmtId="0" fontId="4" fillId="0" borderId="4" xfId="0" applyFont="1" applyFill="1" applyBorder="1" applyAlignment="1">
      <alignment horizontal="center" vertical="center" shrinkToFit="1"/>
    </xf>
    <xf numFmtId="0" fontId="4" fillId="0" borderId="10" xfId="0" applyFont="1" applyFill="1" applyBorder="1" applyAlignment="1">
      <alignment horizontal="center" vertical="center" shrinkToFit="1"/>
    </xf>
    <xf numFmtId="38" fontId="29" fillId="0" borderId="5" xfId="2" applyFont="1" applyFill="1" applyBorder="1" applyAlignment="1" applyProtection="1">
      <alignment vertical="center"/>
      <protection locked="0"/>
    </xf>
    <xf numFmtId="38" fontId="29" fillId="0" borderId="3" xfId="2" applyFont="1" applyFill="1" applyBorder="1" applyAlignment="1" applyProtection="1">
      <alignment vertical="center"/>
      <protection locked="0"/>
    </xf>
    <xf numFmtId="38" fontId="122" fillId="0" borderId="4" xfId="2" applyFont="1" applyFill="1" applyBorder="1" applyAlignment="1" applyProtection="1">
      <alignment vertical="center"/>
    </xf>
    <xf numFmtId="38" fontId="23" fillId="0" borderId="3" xfId="2" applyFont="1" applyFill="1" applyBorder="1" applyAlignment="1" applyProtection="1">
      <alignment vertical="center"/>
    </xf>
    <xf numFmtId="38" fontId="22" fillId="0" borderId="4" xfId="2" applyFont="1" applyFill="1" applyBorder="1" applyAlignment="1">
      <alignment vertical="center"/>
    </xf>
    <xf numFmtId="0" fontId="120" fillId="0" borderId="2" xfId="0" applyFont="1" applyFill="1" applyBorder="1" applyAlignment="1">
      <alignment vertical="center"/>
    </xf>
    <xf numFmtId="0" fontId="120" fillId="0" borderId="3" xfId="0" applyFont="1" applyFill="1" applyBorder="1" applyAlignment="1">
      <alignment vertical="center"/>
    </xf>
    <xf numFmtId="0" fontId="120" fillId="0" borderId="10" xfId="0" applyFont="1" applyFill="1" applyBorder="1" applyAlignment="1">
      <alignment vertical="center"/>
    </xf>
    <xf numFmtId="0" fontId="0" fillId="0" borderId="55" xfId="0" applyFont="1" applyFill="1" applyBorder="1" applyAlignment="1">
      <alignment horizontal="center" vertical="center"/>
    </xf>
    <xf numFmtId="38" fontId="29" fillId="0" borderId="18" xfId="2" applyFont="1" applyFill="1" applyBorder="1" applyAlignment="1" applyProtection="1">
      <alignment vertical="center"/>
      <protection locked="0"/>
    </xf>
    <xf numFmtId="0" fontId="19" fillId="0" borderId="34" xfId="0" applyFont="1" applyFill="1" applyBorder="1" applyAlignment="1" applyProtection="1">
      <alignment horizontal="left" vertical="center"/>
    </xf>
    <xf numFmtId="38" fontId="40" fillId="0" borderId="23" xfId="3" applyFont="1" applyFill="1" applyBorder="1" applyAlignment="1">
      <alignment vertical="center"/>
    </xf>
    <xf numFmtId="38" fontId="29" fillId="0" borderId="86" xfId="3" applyFont="1" applyFill="1" applyBorder="1" applyAlignment="1" applyProtection="1">
      <alignment vertical="center"/>
      <protection locked="0"/>
    </xf>
    <xf numFmtId="38" fontId="40" fillId="0" borderId="58" xfId="3" applyFont="1" applyFill="1" applyBorder="1" applyAlignment="1">
      <alignment vertical="center"/>
    </xf>
    <xf numFmtId="38" fontId="29" fillId="0" borderId="88" xfId="3" applyFont="1" applyFill="1" applyBorder="1" applyAlignment="1" applyProtection="1">
      <alignment vertical="center"/>
      <protection locked="0"/>
    </xf>
    <xf numFmtId="0" fontId="32" fillId="0" borderId="17" xfId="0" applyFont="1" applyFill="1" applyBorder="1" applyAlignment="1">
      <alignment vertical="center"/>
    </xf>
    <xf numFmtId="0" fontId="32" fillId="0" borderId="25" xfId="0" applyFont="1" applyFill="1" applyBorder="1" applyAlignment="1">
      <alignment vertical="center"/>
    </xf>
    <xf numFmtId="0" fontId="35" fillId="0" borderId="0" xfId="0" applyFont="1" applyFill="1" applyAlignment="1">
      <alignment vertical="center"/>
    </xf>
    <xf numFmtId="38" fontId="29" fillId="0" borderId="19" xfId="2" applyFont="1" applyFill="1" applyBorder="1" applyAlignment="1" applyProtection="1">
      <alignment vertical="center"/>
      <protection locked="0"/>
    </xf>
    <xf numFmtId="38" fontId="29" fillId="0" borderId="18" xfId="2" applyFont="1" applyFill="1" applyBorder="1" applyAlignment="1" applyProtection="1">
      <alignment vertical="center"/>
      <protection locked="0"/>
    </xf>
    <xf numFmtId="0" fontId="19" fillId="0" borderId="2" xfId="0" applyFont="1" applyFill="1" applyBorder="1" applyAlignment="1">
      <alignment vertical="center"/>
    </xf>
    <xf numFmtId="0" fontId="58" fillId="0" borderId="60" xfId="0" applyFont="1" applyFill="1" applyBorder="1" applyAlignment="1" applyProtection="1">
      <alignment vertical="center"/>
      <protection locked="0"/>
    </xf>
    <xf numFmtId="38" fontId="12" fillId="0" borderId="5" xfId="3" applyFont="1" applyFill="1" applyBorder="1" applyAlignment="1" applyProtection="1">
      <alignment vertical="center" shrinkToFit="1"/>
    </xf>
    <xf numFmtId="38" fontId="96" fillId="0" borderId="24" xfId="3" applyFont="1" applyFill="1" applyBorder="1" applyAlignment="1">
      <alignment vertical="center" shrinkToFit="1"/>
    </xf>
    <xf numFmtId="38" fontId="12" fillId="0" borderId="111" xfId="3" applyFont="1" applyFill="1" applyBorder="1" applyAlignment="1" applyProtection="1">
      <alignment vertical="center"/>
      <protection locked="0"/>
    </xf>
    <xf numFmtId="38" fontId="60" fillId="0" borderId="112" xfId="3" applyFont="1" applyFill="1" applyBorder="1" applyAlignment="1" applyProtection="1">
      <alignment vertical="center"/>
      <protection locked="0"/>
    </xf>
    <xf numFmtId="0" fontId="11" fillId="0" borderId="0" xfId="0" applyFont="1" applyFill="1" applyAlignment="1">
      <alignment shrinkToFit="1"/>
    </xf>
    <xf numFmtId="0" fontId="14" fillId="0" borderId="14" xfId="0" applyFont="1" applyFill="1" applyBorder="1" applyAlignment="1">
      <alignment vertical="center"/>
    </xf>
    <xf numFmtId="0" fontId="14" fillId="0" borderId="37" xfId="0" applyFont="1" applyFill="1" applyBorder="1" applyAlignment="1">
      <alignment vertical="center"/>
    </xf>
    <xf numFmtId="38" fontId="40" fillId="0" borderId="65" xfId="2" applyFont="1" applyFill="1" applyBorder="1" applyAlignment="1">
      <alignment vertical="center" shrinkToFit="1"/>
    </xf>
    <xf numFmtId="0" fontId="48" fillId="0" borderId="33" xfId="0" applyFont="1" applyFill="1" applyBorder="1" applyAlignment="1">
      <alignment vertical="center"/>
    </xf>
    <xf numFmtId="38" fontId="29" fillId="0" borderId="19" xfId="2" applyFont="1" applyFill="1" applyBorder="1" applyAlignment="1" applyProtection="1">
      <alignment vertical="center"/>
      <protection locked="0"/>
    </xf>
    <xf numFmtId="0" fontId="97" fillId="0" borderId="15" xfId="0" applyFont="1" applyFill="1" applyBorder="1" applyAlignment="1" applyProtection="1">
      <alignment vertical="center"/>
      <protection locked="0"/>
    </xf>
    <xf numFmtId="0" fontId="40" fillId="0" borderId="87" xfId="0" applyFont="1" applyFill="1" applyBorder="1" applyAlignment="1">
      <alignment vertical="center" shrinkToFit="1"/>
    </xf>
    <xf numFmtId="0" fontId="40" fillId="0" borderId="90" xfId="0" applyFont="1" applyFill="1" applyBorder="1" applyAlignment="1">
      <alignment vertical="center" shrinkToFit="1"/>
    </xf>
    <xf numFmtId="0" fontId="124" fillId="0" borderId="0" xfId="0" applyFont="1" applyFill="1" applyAlignment="1">
      <alignment horizontal="right" vertical="center"/>
    </xf>
    <xf numFmtId="0" fontId="123" fillId="0" borderId="0" xfId="0" applyFont="1" applyFill="1" applyBorder="1" applyAlignment="1">
      <alignment vertical="center"/>
    </xf>
    <xf numFmtId="0" fontId="45" fillId="0" borderId="0" xfId="0" applyFont="1" applyFill="1" applyBorder="1" applyAlignment="1">
      <alignment vertical="center"/>
    </xf>
    <xf numFmtId="38" fontId="29" fillId="0" borderId="18" xfId="2" applyFont="1" applyFill="1" applyBorder="1" applyAlignment="1" applyProtection="1">
      <alignment vertical="center"/>
      <protection locked="0"/>
    </xf>
    <xf numFmtId="38" fontId="4" fillId="0" borderId="4" xfId="2" applyFont="1" applyFill="1" applyBorder="1" applyAlignment="1">
      <alignment vertical="center"/>
    </xf>
    <xf numFmtId="38" fontId="1" fillId="0" borderId="3" xfId="2" applyFont="1" applyFill="1" applyBorder="1" applyAlignment="1">
      <alignment vertical="center"/>
    </xf>
    <xf numFmtId="38" fontId="47" fillId="0" borderId="0" xfId="2" applyFont="1" applyFill="1" applyBorder="1" applyAlignment="1" applyProtection="1">
      <alignment vertical="center"/>
    </xf>
    <xf numFmtId="0" fontId="58" fillId="0" borderId="0" xfId="0" applyFont="1" applyFill="1" applyAlignment="1">
      <alignment horizontal="center" textRotation="255"/>
    </xf>
    <xf numFmtId="0" fontId="35" fillId="0" borderId="0" xfId="0" applyFont="1" applyFill="1" applyAlignment="1">
      <alignment horizontal="distributed" vertical="center"/>
    </xf>
    <xf numFmtId="38" fontId="4" fillId="0" borderId="14" xfId="3" applyFont="1" applyFill="1" applyBorder="1" applyAlignment="1">
      <alignment vertical="center"/>
    </xf>
    <xf numFmtId="0" fontId="4" fillId="0" borderId="2" xfId="0" applyFont="1" applyFill="1" applyBorder="1" applyAlignment="1">
      <alignment horizontal="center" vertical="center"/>
    </xf>
    <xf numFmtId="38" fontId="7" fillId="0" borderId="3" xfId="3" applyFont="1" applyFill="1" applyBorder="1" applyAlignment="1">
      <alignment vertical="center"/>
    </xf>
    <xf numFmtId="38" fontId="125" fillId="0" borderId="1" xfId="3" applyFont="1" applyFill="1" applyBorder="1" applyAlignment="1" applyProtection="1">
      <alignment vertical="center"/>
      <protection locked="0"/>
    </xf>
    <xf numFmtId="0" fontId="17" fillId="0" borderId="10" xfId="0" applyFont="1" applyFill="1" applyBorder="1" applyAlignment="1">
      <alignment vertical="center"/>
    </xf>
    <xf numFmtId="0" fontId="12" fillId="0" borderId="59" xfId="0" applyFont="1" applyFill="1" applyBorder="1" applyAlignment="1">
      <alignment vertical="center" shrinkToFit="1"/>
    </xf>
    <xf numFmtId="38" fontId="12" fillId="0" borderId="113" xfId="3" applyFont="1" applyFill="1" applyBorder="1" applyAlignment="1">
      <alignment vertical="center"/>
    </xf>
    <xf numFmtId="38" fontId="29" fillId="0" borderId="114" xfId="3" applyFont="1" applyFill="1" applyBorder="1" applyAlignment="1" applyProtection="1">
      <alignment vertical="center"/>
      <protection locked="0"/>
    </xf>
    <xf numFmtId="38" fontId="12" fillId="0" borderId="115" xfId="3" applyFont="1" applyFill="1" applyBorder="1" applyAlignment="1">
      <alignment vertical="center"/>
    </xf>
    <xf numFmtId="38" fontId="29" fillId="0" borderId="116" xfId="3" applyFont="1" applyFill="1" applyBorder="1" applyAlignment="1" applyProtection="1">
      <alignment vertical="center"/>
      <protection locked="0"/>
    </xf>
    <xf numFmtId="38" fontId="12" fillId="0" borderId="117" xfId="3" applyFont="1" applyFill="1" applyBorder="1" applyAlignment="1">
      <alignment vertical="center"/>
    </xf>
    <xf numFmtId="38" fontId="29" fillId="0" borderId="118" xfId="3" applyFont="1" applyFill="1" applyBorder="1" applyAlignment="1" applyProtection="1">
      <alignment vertical="center"/>
      <protection locked="0"/>
    </xf>
    <xf numFmtId="38" fontId="96" fillId="0" borderId="119" xfId="3" applyFont="1" applyFill="1" applyBorder="1" applyAlignment="1">
      <alignment vertical="center" shrinkToFit="1"/>
    </xf>
    <xf numFmtId="38" fontId="12" fillId="0" borderId="120" xfId="3" applyFont="1" applyFill="1" applyBorder="1" applyAlignment="1">
      <alignment vertical="center"/>
    </xf>
    <xf numFmtId="38" fontId="12" fillId="0" borderId="121" xfId="3" applyFont="1" applyFill="1" applyBorder="1" applyAlignment="1">
      <alignment vertical="center"/>
    </xf>
    <xf numFmtId="38" fontId="10" fillId="0" borderId="0" xfId="2" applyFont="1" applyFill="1" applyBorder="1" applyAlignment="1" applyProtection="1">
      <alignment vertical="center"/>
      <protection locked="0"/>
    </xf>
    <xf numFmtId="38" fontId="29" fillId="0" borderId="18" xfId="2" applyFont="1" applyFill="1" applyBorder="1" applyAlignment="1" applyProtection="1">
      <alignment vertical="center" shrinkToFit="1"/>
      <protection locked="0"/>
    </xf>
    <xf numFmtId="0" fontId="4" fillId="0" borderId="91" xfId="0" applyFont="1" applyFill="1" applyBorder="1" applyAlignment="1">
      <alignment vertical="center" shrinkToFit="1"/>
    </xf>
    <xf numFmtId="0" fontId="48" fillId="0" borderId="14" xfId="0" applyFont="1" applyFill="1" applyBorder="1" applyAlignment="1">
      <alignment vertical="center"/>
    </xf>
    <xf numFmtId="38" fontId="29" fillId="0" borderId="24" xfId="2" applyFont="1" applyFill="1" applyBorder="1" applyAlignment="1" applyProtection="1">
      <alignment vertical="center" shrinkToFit="1"/>
      <protection locked="0"/>
    </xf>
    <xf numFmtId="0" fontId="15" fillId="0" borderId="5" xfId="0" applyFont="1" applyFill="1" applyBorder="1" applyAlignment="1">
      <alignment horizontal="center" vertical="center"/>
    </xf>
    <xf numFmtId="38" fontId="40" fillId="0" borderId="5" xfId="0" applyNumberFormat="1" applyFont="1" applyFill="1" applyBorder="1" applyAlignment="1">
      <alignment vertical="center"/>
    </xf>
    <xf numFmtId="38" fontId="4" fillId="0" borderId="60" xfId="3" applyNumberFormat="1" applyFont="1" applyFill="1" applyBorder="1" applyAlignment="1">
      <alignment horizontal="center" vertical="center" shrinkToFit="1"/>
    </xf>
    <xf numFmtId="38" fontId="15" fillId="0" borderId="2" xfId="3" applyNumberFormat="1" applyFont="1" applyFill="1" applyBorder="1" applyAlignment="1">
      <alignment horizontal="center" vertical="center" shrinkToFit="1"/>
    </xf>
    <xf numFmtId="38" fontId="29" fillId="0" borderId="18" xfId="3" applyNumberFormat="1" applyFont="1" applyFill="1" applyBorder="1" applyAlignment="1" applyProtection="1">
      <alignment vertical="center" shrinkToFit="1"/>
      <protection locked="0"/>
    </xf>
    <xf numFmtId="38" fontId="29" fillId="0" borderId="48" xfId="3" applyNumberFormat="1" applyFont="1" applyFill="1" applyBorder="1" applyAlignment="1" applyProtection="1">
      <alignment vertical="center" shrinkToFit="1"/>
      <protection locked="0"/>
    </xf>
    <xf numFmtId="38" fontId="29" fillId="0" borderId="49" xfId="3" applyNumberFormat="1" applyFont="1" applyFill="1" applyBorder="1" applyAlignment="1" applyProtection="1">
      <alignment vertical="center" shrinkToFit="1"/>
      <protection locked="0"/>
    </xf>
    <xf numFmtId="38" fontId="2" fillId="4" borderId="4" xfId="3" applyFont="1" applyFill="1" applyBorder="1" applyAlignment="1">
      <alignment horizontal="center" vertical="center"/>
    </xf>
    <xf numFmtId="38" fontId="30" fillId="4" borderId="2" xfId="3" applyFont="1" applyFill="1" applyBorder="1" applyAlignment="1" applyProtection="1">
      <alignment vertical="center" shrinkToFit="1"/>
    </xf>
    <xf numFmtId="0" fontId="14" fillId="4" borderId="2" xfId="0" applyFont="1" applyFill="1" applyBorder="1" applyAlignment="1" applyProtection="1">
      <alignment vertical="center"/>
    </xf>
    <xf numFmtId="38" fontId="12" fillId="4" borderId="3" xfId="3" applyFont="1" applyFill="1" applyBorder="1" applyAlignment="1" applyProtection="1">
      <alignment vertical="center"/>
    </xf>
    <xf numFmtId="38" fontId="29" fillId="4" borderId="18" xfId="3" applyFont="1" applyFill="1" applyBorder="1" applyAlignment="1" applyProtection="1">
      <alignment vertical="center"/>
      <protection locked="0"/>
    </xf>
    <xf numFmtId="38" fontId="37" fillId="4" borderId="3" xfId="3" applyFont="1" applyFill="1" applyBorder="1" applyAlignment="1" applyProtection="1">
      <alignment vertical="center"/>
      <protection locked="0"/>
    </xf>
    <xf numFmtId="38" fontId="4" fillId="4" borderId="4" xfId="3" applyFont="1" applyFill="1" applyBorder="1" applyAlignment="1">
      <alignment horizontal="center" vertical="center" shrinkToFit="1"/>
    </xf>
    <xf numFmtId="38" fontId="23" fillId="4" borderId="0" xfId="3" applyFont="1" applyFill="1" applyBorder="1" applyAlignment="1" applyProtection="1">
      <alignment horizontal="center" vertical="center"/>
    </xf>
    <xf numFmtId="0" fontId="2" fillId="4" borderId="2" xfId="0" applyFont="1" applyFill="1" applyBorder="1" applyAlignment="1">
      <alignment horizontal="center" vertical="center"/>
    </xf>
    <xf numFmtId="0" fontId="30" fillId="4" borderId="4" xfId="0" applyFont="1" applyFill="1" applyBorder="1" applyAlignment="1" applyProtection="1">
      <alignment vertical="center" shrinkToFit="1"/>
    </xf>
    <xf numFmtId="0" fontId="14" fillId="4" borderId="2" xfId="0" applyFont="1" applyFill="1" applyBorder="1" applyAlignment="1" applyProtection="1">
      <alignment horizontal="center" vertical="center"/>
    </xf>
    <xf numFmtId="0" fontId="4" fillId="4" borderId="4" xfId="0" applyFont="1" applyFill="1" applyBorder="1" applyAlignment="1">
      <alignment horizontal="center" vertical="center" shrinkToFit="1"/>
    </xf>
    <xf numFmtId="38" fontId="37" fillId="4" borderId="3" xfId="3" applyFont="1" applyFill="1" applyBorder="1" applyAlignment="1" applyProtection="1">
      <alignment horizontal="left" vertical="center"/>
      <protection locked="0"/>
    </xf>
    <xf numFmtId="0" fontId="127" fillId="4" borderId="2" xfId="0" applyFont="1" applyFill="1" applyBorder="1" applyAlignment="1">
      <alignment horizontal="center" vertical="center"/>
    </xf>
    <xf numFmtId="0" fontId="128" fillId="4" borderId="4" xfId="0" applyFont="1" applyFill="1" applyBorder="1" applyAlignment="1">
      <alignment vertical="center"/>
    </xf>
    <xf numFmtId="0" fontId="129" fillId="4" borderId="2" xfId="0" applyFont="1" applyFill="1" applyBorder="1" applyAlignment="1" applyProtection="1">
      <alignment horizontal="center" vertical="center"/>
    </xf>
    <xf numFmtId="38" fontId="130" fillId="4" borderId="3" xfId="3" applyFont="1" applyFill="1" applyBorder="1" applyAlignment="1" applyProtection="1">
      <alignment vertical="center"/>
    </xf>
    <xf numFmtId="38" fontId="29" fillId="4" borderId="49" xfId="3" applyFont="1" applyFill="1" applyBorder="1" applyAlignment="1" applyProtection="1">
      <alignment vertical="center"/>
      <protection locked="0"/>
    </xf>
    <xf numFmtId="0" fontId="23" fillId="4" borderId="4" xfId="0" applyFont="1" applyFill="1" applyBorder="1" applyAlignment="1">
      <alignment vertical="center"/>
    </xf>
    <xf numFmtId="0" fontId="23" fillId="4" borderId="14" xfId="0" applyFont="1" applyFill="1" applyBorder="1" applyAlignment="1">
      <alignment vertical="center"/>
    </xf>
    <xf numFmtId="0" fontId="23" fillId="4" borderId="12" xfId="0" applyFont="1" applyFill="1" applyBorder="1" applyAlignment="1">
      <alignment vertical="center"/>
    </xf>
    <xf numFmtId="0" fontId="18" fillId="4" borderId="0" xfId="0" applyFont="1" applyFill="1" applyAlignment="1">
      <alignment vertical="center"/>
    </xf>
    <xf numFmtId="0" fontId="23" fillId="4" borderId="28" xfId="0" applyFont="1" applyFill="1" applyBorder="1" applyAlignment="1">
      <alignment vertical="center"/>
    </xf>
    <xf numFmtId="0" fontId="30" fillId="4" borderId="2" xfId="0" applyFont="1" applyFill="1" applyBorder="1" applyAlignment="1" applyProtection="1">
      <alignment vertical="center" shrinkToFit="1"/>
    </xf>
    <xf numFmtId="0" fontId="87" fillId="4" borderId="60" xfId="0" applyFont="1" applyFill="1" applyBorder="1" applyAlignment="1" applyProtection="1">
      <alignment vertical="center"/>
      <protection locked="0"/>
    </xf>
    <xf numFmtId="0" fontId="2" fillId="4" borderId="2" xfId="0" applyFont="1" applyFill="1" applyBorder="1" applyAlignment="1">
      <alignment vertical="center"/>
    </xf>
    <xf numFmtId="0" fontId="2" fillId="4" borderId="4" xfId="0" applyFont="1" applyFill="1" applyBorder="1" applyAlignment="1">
      <alignment vertical="center"/>
    </xf>
    <xf numFmtId="0" fontId="48" fillId="4" borderId="2" xfId="0" applyFont="1" applyFill="1" applyBorder="1" applyAlignment="1">
      <alignment horizontal="center" vertical="center"/>
    </xf>
    <xf numFmtId="38" fontId="12" fillId="4" borderId="10" xfId="3" applyFont="1" applyFill="1" applyBorder="1" applyAlignment="1">
      <alignment vertical="center"/>
    </xf>
    <xf numFmtId="38" fontId="60" fillId="4" borderId="4" xfId="3" applyFont="1" applyFill="1" applyBorder="1" applyAlignment="1" applyProtection="1">
      <alignment vertical="center"/>
      <protection locked="0"/>
    </xf>
    <xf numFmtId="38" fontId="36" fillId="4" borderId="4" xfId="3" applyFont="1" applyFill="1" applyBorder="1" applyAlignment="1" applyProtection="1">
      <alignment vertical="center"/>
    </xf>
    <xf numFmtId="0" fontId="4" fillId="4" borderId="4" xfId="0" applyFont="1" applyFill="1" applyBorder="1" applyAlignment="1">
      <alignment horizontal="center" vertical="center"/>
    </xf>
    <xf numFmtId="38" fontId="14" fillId="4" borderId="14" xfId="3" applyFont="1" applyFill="1" applyBorder="1" applyAlignment="1">
      <alignment vertical="center"/>
    </xf>
    <xf numFmtId="0" fontId="14" fillId="4" borderId="2" xfId="0" applyFont="1" applyFill="1" applyBorder="1" applyAlignment="1">
      <alignment horizontal="center" vertical="center"/>
    </xf>
    <xf numFmtId="38" fontId="12" fillId="4" borderId="5" xfId="3" applyFont="1" applyFill="1" applyBorder="1" applyAlignment="1">
      <alignment vertical="center"/>
    </xf>
    <xf numFmtId="38" fontId="37" fillId="4" borderId="5" xfId="3" applyFont="1" applyFill="1" applyBorder="1" applyAlignment="1" applyProtection="1">
      <alignment vertical="center"/>
      <protection locked="0"/>
    </xf>
    <xf numFmtId="38" fontId="37" fillId="4" borderId="4" xfId="3" applyFont="1" applyFill="1" applyBorder="1" applyAlignment="1" applyProtection="1">
      <alignment vertical="center"/>
    </xf>
    <xf numFmtId="0" fontId="2" fillId="4" borderId="12" xfId="0" applyFont="1" applyFill="1" applyBorder="1" applyAlignment="1">
      <alignment horizontal="center" vertical="center"/>
    </xf>
    <xf numFmtId="0" fontId="30" fillId="4" borderId="14" xfId="0" applyFont="1" applyFill="1" applyBorder="1" applyAlignment="1" applyProtection="1">
      <alignment vertical="center" shrinkToFit="1"/>
    </xf>
    <xf numFmtId="0" fontId="14" fillId="4" borderId="14" xfId="0" applyFont="1" applyFill="1" applyBorder="1" applyAlignment="1" applyProtection="1">
      <alignment horizontal="center" vertical="center"/>
    </xf>
    <xf numFmtId="38" fontId="12" fillId="4" borderId="5" xfId="3" applyFont="1" applyFill="1" applyBorder="1" applyAlignment="1" applyProtection="1">
      <alignment vertical="center"/>
    </xf>
    <xf numFmtId="38" fontId="87" fillId="4" borderId="5" xfId="3" applyFont="1" applyFill="1" applyBorder="1" applyAlignment="1" applyProtection="1">
      <alignment vertical="center"/>
      <protection locked="0"/>
    </xf>
    <xf numFmtId="0" fontId="4" fillId="4" borderId="12" xfId="0" applyFont="1" applyFill="1" applyBorder="1" applyAlignment="1">
      <alignment horizontal="center" vertical="center" shrinkToFit="1"/>
    </xf>
    <xf numFmtId="0" fontId="2" fillId="4" borderId="4" xfId="0" applyFont="1" applyFill="1" applyBorder="1" applyAlignment="1">
      <alignment horizontal="center" vertical="center"/>
    </xf>
    <xf numFmtId="38" fontId="87" fillId="4" borderId="3" xfId="3" applyFont="1" applyFill="1" applyBorder="1" applyAlignment="1" applyProtection="1">
      <alignment vertical="center"/>
    </xf>
    <xf numFmtId="38" fontId="37" fillId="4" borderId="0" xfId="3" applyFont="1" applyFill="1" applyBorder="1" applyAlignment="1" applyProtection="1">
      <alignment horizontal="left" vertical="center"/>
    </xf>
    <xf numFmtId="38" fontId="22" fillId="4" borderId="20" xfId="3" applyFont="1" applyFill="1" applyBorder="1" applyAlignment="1" applyProtection="1">
      <alignment vertical="center"/>
    </xf>
    <xf numFmtId="38" fontId="37" fillId="4" borderId="3" xfId="3" applyFont="1" applyFill="1" applyBorder="1" applyAlignment="1" applyProtection="1">
      <alignment vertical="center"/>
    </xf>
    <xf numFmtId="0" fontId="2" fillId="4" borderId="4" xfId="0" applyFont="1" applyFill="1" applyBorder="1" applyAlignment="1" applyProtection="1">
      <alignment vertical="center"/>
    </xf>
    <xf numFmtId="38" fontId="2" fillId="4" borderId="0" xfId="3" applyFont="1" applyFill="1" applyBorder="1" applyAlignment="1" applyProtection="1">
      <alignment vertical="center"/>
    </xf>
    <xf numFmtId="38" fontId="30" fillId="4" borderId="0" xfId="3" applyFont="1" applyFill="1" applyBorder="1" applyAlignment="1" applyProtection="1">
      <alignment vertical="center"/>
    </xf>
    <xf numFmtId="0" fontId="14" fillId="4" borderId="0" xfId="0" applyFont="1" applyFill="1" applyBorder="1" applyAlignment="1" applyProtection="1">
      <alignment horizontal="center" vertical="center"/>
    </xf>
    <xf numFmtId="0" fontId="12" fillId="4" borderId="0" xfId="0" applyFont="1" applyFill="1" applyBorder="1" applyAlignment="1" applyProtection="1">
      <alignment vertical="center"/>
    </xf>
    <xf numFmtId="38" fontId="29" fillId="4" borderId="0" xfId="3" applyFont="1" applyFill="1" applyBorder="1" applyAlignment="1" applyProtection="1">
      <alignment vertical="center"/>
    </xf>
    <xf numFmtId="38" fontId="37" fillId="4" borderId="0" xfId="3" applyFont="1" applyFill="1" applyBorder="1" applyAlignment="1" applyProtection="1">
      <alignment vertical="center"/>
    </xf>
    <xf numFmtId="38" fontId="4" fillId="4" borderId="0" xfId="3" applyFont="1" applyFill="1" applyBorder="1" applyAlignment="1" applyProtection="1">
      <alignment vertical="center"/>
    </xf>
    <xf numFmtId="0" fontId="23" fillId="4" borderId="0" xfId="0" applyFont="1" applyFill="1" applyBorder="1" applyAlignment="1" applyProtection="1">
      <alignment vertical="center"/>
    </xf>
    <xf numFmtId="0" fontId="23" fillId="4" borderId="0" xfId="0" applyFont="1" applyFill="1" applyBorder="1" applyAlignment="1" applyProtection="1">
      <alignment horizontal="center" vertical="center"/>
    </xf>
    <xf numFmtId="38" fontId="23" fillId="4" borderId="0" xfId="3" applyFont="1" applyFill="1" applyBorder="1" applyAlignment="1" applyProtection="1">
      <alignment vertical="center"/>
    </xf>
    <xf numFmtId="38" fontId="57" fillId="4" borderId="0" xfId="3" applyFont="1" applyFill="1" applyBorder="1" applyAlignment="1" applyProtection="1">
      <alignment vertical="center"/>
    </xf>
    <xf numFmtId="0" fontId="2" fillId="4" borderId="0" xfId="0" applyFont="1" applyFill="1" applyBorder="1" applyAlignment="1" applyProtection="1">
      <alignment horizontal="center" vertical="center"/>
    </xf>
    <xf numFmtId="38" fontId="2" fillId="4" borderId="4" xfId="3" applyFont="1" applyFill="1" applyBorder="1" applyAlignment="1">
      <alignment vertical="center"/>
    </xf>
    <xf numFmtId="38" fontId="29" fillId="4" borderId="48" xfId="3" applyFont="1" applyFill="1" applyBorder="1" applyAlignment="1" applyProtection="1">
      <alignment vertical="center"/>
      <protection locked="0"/>
    </xf>
    <xf numFmtId="38" fontId="23" fillId="4" borderId="11" xfId="3" applyFont="1" applyFill="1" applyBorder="1" applyAlignment="1" applyProtection="1">
      <alignment horizontal="center" vertical="center"/>
    </xf>
    <xf numFmtId="0" fontId="127" fillId="4" borderId="2" xfId="0" applyFont="1" applyFill="1" applyBorder="1" applyAlignment="1">
      <alignment vertical="center"/>
    </xf>
    <xf numFmtId="0" fontId="131" fillId="4" borderId="4" xfId="0" applyFont="1" applyFill="1" applyBorder="1" applyAlignment="1" applyProtection="1">
      <alignment vertical="center" shrinkToFit="1"/>
    </xf>
    <xf numFmtId="38" fontId="39" fillId="4" borderId="3" xfId="3" applyFont="1" applyFill="1" applyBorder="1" applyAlignment="1" applyProtection="1">
      <alignment vertical="center"/>
      <protection locked="0"/>
    </xf>
    <xf numFmtId="38" fontId="127" fillId="4" borderId="4" xfId="3" applyFont="1" applyFill="1" applyBorder="1" applyAlignment="1">
      <alignment vertical="center"/>
    </xf>
    <xf numFmtId="38" fontId="126" fillId="0" borderId="59" xfId="2" applyFont="1" applyFill="1" applyBorder="1" applyAlignment="1">
      <alignment vertical="center" shrinkToFit="1"/>
    </xf>
    <xf numFmtId="38" fontId="126" fillId="0" borderId="90" xfId="2" applyFont="1" applyFill="1" applyBorder="1" applyAlignment="1">
      <alignment vertical="center" shrinkToFit="1"/>
    </xf>
    <xf numFmtId="38" fontId="126" fillId="0" borderId="3" xfId="3" applyFont="1" applyFill="1" applyBorder="1" applyAlignment="1">
      <alignment vertical="center" shrinkToFit="1"/>
    </xf>
    <xf numFmtId="38" fontId="126" fillId="0" borderId="59" xfId="3" applyNumberFormat="1" applyFont="1" applyFill="1" applyBorder="1" applyAlignment="1">
      <alignment vertical="center"/>
    </xf>
    <xf numFmtId="38" fontId="132" fillId="4" borderId="3" xfId="3" applyFont="1" applyFill="1" applyBorder="1" applyAlignment="1" applyProtection="1">
      <alignment vertical="center"/>
    </xf>
    <xf numFmtId="38" fontId="131" fillId="4" borderId="2" xfId="3" applyFont="1" applyFill="1" applyBorder="1" applyAlignment="1" applyProtection="1">
      <alignment vertical="center"/>
    </xf>
    <xf numFmtId="0" fontId="118" fillId="0" borderId="0" xfId="0" applyFont="1" applyAlignment="1">
      <alignment horizontal="center" vertical="center"/>
    </xf>
    <xf numFmtId="0" fontId="119" fillId="0" borderId="0" xfId="0" applyFont="1" applyAlignment="1">
      <alignment horizontal="center" vertical="center"/>
    </xf>
    <xf numFmtId="0" fontId="113" fillId="3" borderId="0" xfId="0" applyFont="1" applyFill="1" applyAlignment="1">
      <alignment horizontal="center" vertical="center"/>
    </xf>
    <xf numFmtId="0" fontId="114" fillId="0" borderId="17" xfId="0" applyFont="1" applyBorder="1" applyAlignment="1">
      <alignment horizontal="center" vertical="center"/>
    </xf>
    <xf numFmtId="0" fontId="114" fillId="0" borderId="23" xfId="0" applyFont="1" applyBorder="1" applyAlignment="1">
      <alignment horizontal="center" vertical="center"/>
    </xf>
    <xf numFmtId="0" fontId="114" fillId="0" borderId="86" xfId="0" applyFont="1" applyBorder="1" applyAlignment="1">
      <alignment horizontal="center" vertical="center"/>
    </xf>
    <xf numFmtId="0" fontId="114" fillId="0" borderId="16" xfId="0" applyFont="1" applyBorder="1" applyAlignment="1">
      <alignment horizontal="center" vertical="center"/>
    </xf>
    <xf numFmtId="0" fontId="114" fillId="0" borderId="0" xfId="0" applyFont="1" applyBorder="1" applyAlignment="1">
      <alignment horizontal="center" vertical="center"/>
    </xf>
    <xf numFmtId="0" fontId="114" fillId="0" borderId="87" xfId="0" applyFont="1" applyBorder="1" applyAlignment="1">
      <alignment horizontal="center" vertical="center"/>
    </xf>
    <xf numFmtId="0" fontId="114" fillId="0" borderId="25" xfId="0" applyFont="1" applyBorder="1" applyAlignment="1">
      <alignment horizontal="center" vertical="center"/>
    </xf>
    <xf numFmtId="0" fontId="114" fillId="0" borderId="58" xfId="0" applyFont="1" applyBorder="1" applyAlignment="1">
      <alignment horizontal="center" vertical="center"/>
    </xf>
    <xf numFmtId="0" fontId="114" fillId="0" borderId="88" xfId="0" applyFont="1" applyBorder="1" applyAlignment="1">
      <alignment horizontal="center" vertical="center"/>
    </xf>
    <xf numFmtId="0" fontId="116" fillId="0" borderId="0" xfId="0" applyFont="1" applyAlignment="1">
      <alignment horizontal="center" vertical="center"/>
    </xf>
    <xf numFmtId="0" fontId="117" fillId="0" borderId="0" xfId="0" applyFont="1" applyAlignment="1">
      <alignment horizontal="center" vertical="center"/>
    </xf>
    <xf numFmtId="0" fontId="10" fillId="0" borderId="8" xfId="0" applyFont="1" applyFill="1" applyBorder="1" applyAlignment="1" applyProtection="1">
      <alignment horizontal="center" vertical="center"/>
    </xf>
    <xf numFmtId="0" fontId="10" fillId="0" borderId="9" xfId="0" applyFont="1" applyFill="1" applyBorder="1" applyAlignment="1" applyProtection="1">
      <alignment horizontal="center" vertical="center"/>
    </xf>
    <xf numFmtId="0" fontId="58" fillId="0" borderId="8" xfId="0" applyFont="1" applyFill="1" applyBorder="1" applyAlignment="1" applyProtection="1">
      <alignment horizontal="center" vertical="center"/>
    </xf>
    <xf numFmtId="0" fontId="58" fillId="0" borderId="9" xfId="0" applyFont="1" applyFill="1" applyBorder="1" applyAlignment="1" applyProtection="1">
      <alignment horizontal="center" vertical="center"/>
    </xf>
    <xf numFmtId="0" fontId="58" fillId="0" borderId="21" xfId="0" applyFont="1" applyFill="1" applyBorder="1" applyAlignment="1" applyProtection="1">
      <alignment horizontal="center" vertical="center"/>
    </xf>
    <xf numFmtId="0" fontId="10" fillId="0" borderId="21" xfId="0" applyFont="1" applyFill="1" applyBorder="1" applyAlignment="1" applyProtection="1">
      <alignment horizontal="center" vertical="center"/>
    </xf>
    <xf numFmtId="0" fontId="58" fillId="0" borderId="23" xfId="0" applyFont="1" applyFill="1" applyBorder="1" applyAlignment="1">
      <alignment vertical="center" shrinkToFit="1"/>
    </xf>
    <xf numFmtId="0" fontId="58" fillId="0" borderId="86" xfId="0" applyFont="1" applyFill="1" applyBorder="1" applyAlignment="1">
      <alignment vertical="center" shrinkToFit="1"/>
    </xf>
    <xf numFmtId="0" fontId="5" fillId="0" borderId="16" xfId="0" applyFont="1" applyFill="1" applyBorder="1" applyAlignment="1" applyProtection="1">
      <alignment vertical="center" shrinkToFit="1"/>
    </xf>
    <xf numFmtId="0" fontId="5" fillId="0" borderId="0" xfId="0" applyFont="1" applyFill="1" applyBorder="1" applyAlignment="1" applyProtection="1">
      <alignment vertical="center" shrinkToFit="1"/>
    </xf>
    <xf numFmtId="0" fontId="5" fillId="0" borderId="87" xfId="0" applyFont="1" applyFill="1" applyBorder="1" applyAlignment="1" applyProtection="1">
      <alignment vertical="center" shrinkToFit="1"/>
    </xf>
    <xf numFmtId="0" fontId="5" fillId="0" borderId="25" xfId="0" applyFont="1" applyFill="1" applyBorder="1" applyAlignment="1" applyProtection="1">
      <alignment vertical="center" shrinkToFit="1"/>
    </xf>
    <xf numFmtId="0" fontId="5" fillId="0" borderId="58" xfId="0" applyFont="1" applyFill="1" applyBorder="1" applyAlignment="1" applyProtection="1">
      <alignment vertical="center" shrinkToFit="1"/>
    </xf>
    <xf numFmtId="0" fontId="5" fillId="0" borderId="88" xfId="0" applyFont="1" applyFill="1" applyBorder="1" applyAlignment="1" applyProtection="1">
      <alignment vertical="center" shrinkToFit="1"/>
    </xf>
    <xf numFmtId="0" fontId="2" fillId="0" borderId="17" xfId="0" applyFont="1" applyFill="1" applyBorder="1" applyAlignment="1">
      <alignment vertical="center"/>
    </xf>
    <xf numFmtId="0" fontId="2" fillId="0" borderId="23" xfId="0" applyFont="1" applyFill="1" applyBorder="1" applyAlignment="1">
      <alignment vertical="center"/>
    </xf>
    <xf numFmtId="0" fontId="2" fillId="0" borderId="86" xfId="0" applyFont="1" applyFill="1" applyBorder="1" applyAlignment="1">
      <alignment vertical="center"/>
    </xf>
    <xf numFmtId="0" fontId="58" fillId="0" borderId="25" xfId="0" applyFont="1" applyFill="1" applyBorder="1" applyAlignment="1" applyProtection="1">
      <alignment horizontal="center" vertical="center"/>
    </xf>
    <xf numFmtId="0" fontId="58" fillId="0" borderId="88" xfId="0" applyFont="1" applyFill="1" applyBorder="1" applyAlignment="1" applyProtection="1">
      <alignment horizontal="center" vertical="center"/>
    </xf>
    <xf numFmtId="0" fontId="58" fillId="0" borderId="58" xfId="0" applyFont="1" applyFill="1" applyBorder="1" applyAlignment="1" applyProtection="1">
      <alignment horizontal="center" vertical="center"/>
    </xf>
    <xf numFmtId="0" fontId="35" fillId="0" borderId="0" xfId="0" applyFont="1" applyFill="1" applyAlignment="1">
      <alignment horizontal="distributed" vertical="center"/>
    </xf>
    <xf numFmtId="0" fontId="67" fillId="0" borderId="23" xfId="0" applyFont="1" applyFill="1" applyBorder="1" applyAlignment="1">
      <alignment horizontal="left" vertical="center"/>
    </xf>
    <xf numFmtId="0" fontId="67" fillId="0" borderId="86" xfId="0" applyFont="1" applyFill="1" applyBorder="1" applyAlignment="1">
      <alignment horizontal="left" vertical="center"/>
    </xf>
    <xf numFmtId="178" fontId="79" fillId="0" borderId="16" xfId="0" applyNumberFormat="1" applyFont="1" applyFill="1" applyBorder="1" applyAlignment="1" applyProtection="1">
      <alignment vertical="center"/>
    </xf>
    <xf numFmtId="178" fontId="79" fillId="0" borderId="0" xfId="0" applyNumberFormat="1" applyFont="1" applyFill="1" applyBorder="1" applyAlignment="1" applyProtection="1">
      <alignment vertical="center"/>
    </xf>
    <xf numFmtId="178" fontId="79" fillId="0" borderId="87" xfId="0" applyNumberFormat="1" applyFont="1" applyFill="1" applyBorder="1" applyAlignment="1" applyProtection="1">
      <alignment vertical="center"/>
    </xf>
    <xf numFmtId="178" fontId="79" fillId="0" borderId="25" xfId="0" applyNumberFormat="1" applyFont="1" applyFill="1" applyBorder="1" applyAlignment="1" applyProtection="1">
      <alignment vertical="center"/>
    </xf>
    <xf numFmtId="178" fontId="79" fillId="0" borderId="58" xfId="0" applyNumberFormat="1" applyFont="1" applyFill="1" applyBorder="1" applyAlignment="1" applyProtection="1">
      <alignment vertical="center"/>
    </xf>
    <xf numFmtId="178" fontId="79" fillId="0" borderId="88" xfId="0" applyNumberFormat="1" applyFont="1" applyFill="1" applyBorder="1" applyAlignment="1" applyProtection="1">
      <alignment vertical="center"/>
    </xf>
    <xf numFmtId="177" fontId="5" fillId="0" borderId="0" xfId="0" applyNumberFormat="1" applyFont="1" applyFill="1" applyBorder="1" applyAlignment="1" applyProtection="1">
      <alignment horizontal="center" vertical="center"/>
    </xf>
    <xf numFmtId="177" fontId="5" fillId="0" borderId="87" xfId="0" applyNumberFormat="1" applyFont="1" applyFill="1" applyBorder="1" applyAlignment="1" applyProtection="1">
      <alignment horizontal="center" vertical="center"/>
    </xf>
    <xf numFmtId="177" fontId="5" fillId="0" borderId="58" xfId="0" applyNumberFormat="1" applyFont="1" applyFill="1" applyBorder="1" applyAlignment="1" applyProtection="1">
      <alignment horizontal="center" vertical="center"/>
    </xf>
    <xf numFmtId="177" fontId="5" fillId="0" borderId="88" xfId="0" applyNumberFormat="1" applyFont="1" applyFill="1" applyBorder="1" applyAlignment="1" applyProtection="1">
      <alignment horizontal="center" vertical="center"/>
    </xf>
    <xf numFmtId="0" fontId="2" fillId="0" borderId="17" xfId="0" applyFont="1" applyFill="1" applyBorder="1" applyAlignment="1">
      <alignment horizontal="left" vertical="center"/>
    </xf>
    <xf numFmtId="0" fontId="2" fillId="0" borderId="23" xfId="0" applyFont="1" applyFill="1" applyBorder="1" applyAlignment="1">
      <alignment horizontal="left" vertical="center"/>
    </xf>
    <xf numFmtId="0" fontId="2" fillId="0" borderId="86" xfId="0" applyFont="1" applyFill="1" applyBorder="1" applyAlignment="1">
      <alignment horizontal="left" vertical="center"/>
    </xf>
    <xf numFmtId="0" fontId="5" fillId="0" borderId="16" xfId="0" applyFont="1" applyFill="1" applyBorder="1" applyAlignment="1" applyProtection="1">
      <alignment vertical="center" wrapText="1"/>
    </xf>
    <xf numFmtId="0" fontId="5" fillId="0" borderId="0" xfId="0" applyFont="1" applyFill="1" applyBorder="1" applyAlignment="1" applyProtection="1">
      <alignment vertical="center" wrapText="1"/>
    </xf>
    <xf numFmtId="0" fontId="5" fillId="0" borderId="87" xfId="0" applyFont="1" applyFill="1" applyBorder="1" applyAlignment="1" applyProtection="1">
      <alignment vertical="center" wrapText="1"/>
    </xf>
    <xf numFmtId="0" fontId="5" fillId="0" borderId="25" xfId="0" applyFont="1" applyFill="1" applyBorder="1" applyAlignment="1" applyProtection="1">
      <alignment vertical="center" wrapText="1"/>
    </xf>
    <xf numFmtId="0" fontId="5" fillId="0" borderId="58" xfId="0" applyFont="1" applyFill="1" applyBorder="1" applyAlignment="1" applyProtection="1">
      <alignment vertical="center" wrapText="1"/>
    </xf>
    <xf numFmtId="0" fontId="5" fillId="0" borderId="88" xfId="0" applyFont="1" applyFill="1" applyBorder="1" applyAlignment="1" applyProtection="1">
      <alignment vertical="center" wrapText="1"/>
    </xf>
    <xf numFmtId="178" fontId="5" fillId="0" borderId="15" xfId="0" applyNumberFormat="1" applyFont="1" applyFill="1" applyBorder="1" applyAlignment="1" applyProtection="1">
      <alignment horizontal="center" vertical="center"/>
    </xf>
    <xf numFmtId="178" fontId="5" fillId="0" borderId="24" xfId="0" applyNumberFormat="1" applyFont="1" applyFill="1" applyBorder="1" applyAlignment="1" applyProtection="1">
      <alignment horizontal="center" vertical="center"/>
    </xf>
    <xf numFmtId="0" fontId="20" fillId="0" borderId="0" xfId="0" applyFont="1" applyFill="1" applyBorder="1" applyAlignment="1" applyProtection="1">
      <alignment horizontal="right" vertical="center"/>
    </xf>
    <xf numFmtId="176" fontId="14" fillId="0" borderId="0" xfId="0" applyNumberFormat="1" applyFont="1" applyFill="1" applyBorder="1" applyAlignment="1">
      <alignment vertical="center"/>
    </xf>
    <xf numFmtId="0" fontId="30" fillId="0" borderId="45" xfId="0" applyFont="1" applyFill="1" applyBorder="1" applyAlignment="1">
      <alignment vertical="top"/>
    </xf>
    <xf numFmtId="0" fontId="30" fillId="0" borderId="0" xfId="0" applyFont="1" applyFill="1" applyBorder="1" applyAlignment="1">
      <alignment vertical="center"/>
    </xf>
    <xf numFmtId="0" fontId="58" fillId="0" borderId="0" xfId="0" applyFont="1" applyFill="1" applyAlignment="1">
      <alignment horizontal="center" vertical="top" textRotation="255"/>
    </xf>
    <xf numFmtId="0" fontId="58" fillId="0" borderId="0" xfId="0" applyFont="1" applyFill="1" applyAlignment="1">
      <alignment horizontal="center" textRotation="255"/>
    </xf>
    <xf numFmtId="0" fontId="5" fillId="0" borderId="28" xfId="0" applyFont="1" applyFill="1" applyBorder="1" applyAlignment="1" applyProtection="1">
      <alignment horizontal="center" vertical="center"/>
      <protection locked="0"/>
    </xf>
    <xf numFmtId="0" fontId="5" fillId="0" borderId="37" xfId="0" applyFont="1" applyFill="1" applyBorder="1" applyAlignment="1" applyProtection="1">
      <alignment horizontal="center" vertical="center"/>
      <protection locked="0"/>
    </xf>
    <xf numFmtId="0" fontId="5" fillId="0" borderId="35" xfId="0" applyFont="1" applyFill="1" applyBorder="1" applyAlignment="1" applyProtection="1">
      <alignment horizontal="center" vertical="center"/>
      <protection locked="0"/>
    </xf>
    <xf numFmtId="180" fontId="84" fillId="0" borderId="16" xfId="0" applyNumberFormat="1" applyFont="1" applyFill="1" applyBorder="1" applyAlignment="1" applyProtection="1">
      <alignment horizontal="center" vertical="center"/>
      <protection locked="0"/>
    </xf>
    <xf numFmtId="180" fontId="84" fillId="0" borderId="0" xfId="0" applyNumberFormat="1" applyFont="1" applyFill="1" applyBorder="1" applyAlignment="1" applyProtection="1">
      <alignment horizontal="center" vertical="center"/>
      <protection locked="0"/>
    </xf>
    <xf numFmtId="180" fontId="84" fillId="0" borderId="87" xfId="0" applyNumberFormat="1" applyFont="1" applyFill="1" applyBorder="1" applyAlignment="1" applyProtection="1">
      <alignment horizontal="center" vertical="center"/>
      <protection locked="0"/>
    </xf>
    <xf numFmtId="180" fontId="84" fillId="0" borderId="25" xfId="0" applyNumberFormat="1" applyFont="1" applyFill="1" applyBorder="1" applyAlignment="1" applyProtection="1">
      <alignment horizontal="center" vertical="center"/>
      <protection locked="0"/>
    </xf>
    <xf numFmtId="180" fontId="84" fillId="0" borderId="58" xfId="0" applyNumberFormat="1" applyFont="1" applyFill="1" applyBorder="1" applyAlignment="1" applyProtection="1">
      <alignment horizontal="center" vertical="center"/>
      <protection locked="0"/>
    </xf>
    <xf numFmtId="180" fontId="84" fillId="0" borderId="88" xfId="0" applyNumberFormat="1" applyFont="1" applyFill="1" applyBorder="1" applyAlignment="1" applyProtection="1">
      <alignment horizontal="center" vertical="center"/>
      <protection locked="0"/>
    </xf>
    <xf numFmtId="0" fontId="17" fillId="0" borderId="45" xfId="0" applyFont="1" applyFill="1" applyBorder="1" applyAlignment="1">
      <alignment vertical="top"/>
    </xf>
    <xf numFmtId="0" fontId="17" fillId="0" borderId="93" xfId="0" applyFont="1" applyFill="1" applyBorder="1" applyAlignment="1">
      <alignment vertical="top"/>
    </xf>
    <xf numFmtId="0" fontId="40" fillId="0" borderId="14" xfId="0" applyFont="1" applyFill="1" applyBorder="1" applyAlignment="1">
      <alignment horizontal="center" vertical="center"/>
    </xf>
    <xf numFmtId="0" fontId="40" fillId="0" borderId="5" xfId="0" applyFont="1" applyFill="1" applyBorder="1" applyAlignment="1">
      <alignment horizontal="center" vertical="center"/>
    </xf>
    <xf numFmtId="38" fontId="12" fillId="0" borderId="2" xfId="0" applyNumberFormat="1" applyFont="1" applyFill="1" applyBorder="1" applyAlignment="1" applyProtection="1">
      <alignment vertical="center"/>
    </xf>
    <xf numFmtId="0" fontId="12" fillId="0" borderId="3" xfId="0" applyFont="1" applyFill="1" applyBorder="1" applyAlignment="1" applyProtection="1">
      <alignment vertical="center"/>
    </xf>
    <xf numFmtId="0" fontId="25" fillId="0" borderId="36" xfId="0" applyFont="1" applyFill="1" applyBorder="1" applyAlignment="1">
      <alignment horizontal="center" vertical="center" textRotation="255"/>
    </xf>
    <xf numFmtId="0" fontId="25" fillId="0" borderId="35" xfId="0" applyFont="1" applyFill="1" applyBorder="1" applyAlignment="1">
      <alignment horizontal="center" vertical="center" textRotation="255"/>
    </xf>
    <xf numFmtId="0" fontId="25" fillId="0" borderId="12" xfId="0" applyFont="1" applyFill="1" applyBorder="1" applyAlignment="1">
      <alignment horizontal="center" vertical="center" textRotation="255"/>
    </xf>
    <xf numFmtId="0" fontId="17" fillId="0" borderId="47" xfId="0" applyFont="1" applyFill="1" applyBorder="1" applyAlignment="1" applyProtection="1">
      <alignment vertical="center"/>
      <protection locked="0"/>
    </xf>
    <xf numFmtId="0" fontId="17" fillId="0" borderId="47" xfId="0" applyFont="1" applyFill="1" applyBorder="1" applyAlignment="1">
      <alignment vertical="center"/>
    </xf>
    <xf numFmtId="0" fontId="17" fillId="0" borderId="11" xfId="0" applyFont="1" applyFill="1" applyBorder="1" applyAlignment="1">
      <alignment vertical="center"/>
    </xf>
    <xf numFmtId="0" fontId="17" fillId="0" borderId="94" xfId="0" applyFont="1" applyFill="1" applyBorder="1" applyAlignment="1">
      <alignment vertical="center"/>
    </xf>
    <xf numFmtId="38" fontId="12" fillId="0" borderId="2" xfId="0" applyNumberFormat="1" applyFont="1" applyFill="1" applyBorder="1" applyAlignment="1" applyProtection="1">
      <alignment vertical="center" shrinkToFit="1"/>
    </xf>
    <xf numFmtId="0" fontId="12" fillId="0" borderId="3" xfId="0" applyFont="1" applyFill="1" applyBorder="1" applyAlignment="1" applyProtection="1">
      <alignment vertical="center" shrinkToFit="1"/>
    </xf>
    <xf numFmtId="38" fontId="12" fillId="4" borderId="2" xfId="3" applyNumberFormat="1" applyFont="1" applyFill="1" applyBorder="1" applyAlignment="1">
      <alignment vertical="center" shrinkToFit="1"/>
    </xf>
    <xf numFmtId="0" fontId="12" fillId="4" borderId="3" xfId="0" applyFont="1" applyFill="1" applyBorder="1" applyAlignment="1">
      <alignment vertical="center" shrinkToFit="1"/>
    </xf>
    <xf numFmtId="0" fontId="30" fillId="0" borderId="3" xfId="0" applyFont="1" applyFill="1" applyBorder="1" applyAlignment="1">
      <alignment vertical="top"/>
    </xf>
    <xf numFmtId="0" fontId="0" fillId="0" borderId="3" xfId="0" applyBorder="1" applyAlignment="1">
      <alignment vertical="top"/>
    </xf>
    <xf numFmtId="49" fontId="25" fillId="0" borderId="36" xfId="0" applyNumberFormat="1" applyFont="1" applyFill="1" applyBorder="1" applyAlignment="1">
      <alignment horizontal="center" vertical="center" textRotation="255"/>
    </xf>
    <xf numFmtId="0" fontId="0" fillId="0" borderId="35" xfId="0" applyFont="1" applyFill="1" applyBorder="1" applyAlignment="1">
      <alignment horizontal="center" vertical="center" textRotation="255"/>
    </xf>
    <xf numFmtId="0" fontId="40" fillId="0" borderId="2" xfId="0" applyFont="1" applyFill="1" applyBorder="1" applyAlignment="1">
      <alignment horizontal="center" vertical="center"/>
    </xf>
    <xf numFmtId="0" fontId="40" fillId="0" borderId="3" xfId="0" applyFont="1" applyFill="1" applyBorder="1" applyAlignment="1">
      <alignment horizontal="center" vertical="center"/>
    </xf>
    <xf numFmtId="179" fontId="79" fillId="0" borderId="92" xfId="0" applyNumberFormat="1" applyFont="1" applyFill="1" applyBorder="1" applyAlignment="1" applyProtection="1">
      <alignment vertical="center"/>
    </xf>
    <xf numFmtId="0" fontId="90" fillId="0" borderId="89" xfId="0" applyFont="1" applyFill="1" applyBorder="1" applyAlignment="1">
      <alignment vertical="center"/>
    </xf>
    <xf numFmtId="20" fontId="17" fillId="0" borderId="3" xfId="0" applyNumberFormat="1" applyFont="1" applyFill="1" applyBorder="1" applyAlignment="1" applyProtection="1">
      <alignment vertical="center" shrinkToFit="1"/>
      <protection locked="0"/>
    </xf>
    <xf numFmtId="20" fontId="17" fillId="0" borderId="3" xfId="0" applyNumberFormat="1" applyFont="1" applyFill="1" applyBorder="1" applyAlignment="1">
      <alignment vertical="center" shrinkToFit="1"/>
    </xf>
    <xf numFmtId="0" fontId="17" fillId="0" borderId="3" xfId="0" applyFont="1" applyFill="1" applyBorder="1" applyAlignment="1">
      <alignment vertical="center" shrinkToFit="1"/>
    </xf>
    <xf numFmtId="0" fontId="17" fillId="0" borderId="59" xfId="0" applyFont="1" applyFill="1" applyBorder="1" applyAlignment="1">
      <alignment vertical="center" shrinkToFit="1"/>
    </xf>
    <xf numFmtId="0" fontId="31" fillId="0" borderId="0" xfId="0" applyFont="1" applyFill="1" applyBorder="1" applyAlignment="1">
      <alignment vertical="center"/>
    </xf>
    <xf numFmtId="0" fontId="30" fillId="0" borderId="37" xfId="0" applyFont="1" applyFill="1" applyBorder="1" applyAlignment="1" applyProtection="1">
      <alignment horizontal="left" vertical="top"/>
      <protection locked="0"/>
    </xf>
    <xf numFmtId="0" fontId="30" fillId="0" borderId="0" xfId="0" applyFont="1" applyFill="1" applyBorder="1" applyAlignment="1" applyProtection="1">
      <alignment horizontal="left" vertical="top"/>
      <protection locked="0"/>
    </xf>
    <xf numFmtId="0" fontId="30" fillId="0" borderId="5" xfId="0" applyFont="1" applyFill="1" applyBorder="1" applyAlignment="1">
      <alignment vertical="top"/>
    </xf>
    <xf numFmtId="0" fontId="0" fillId="0" borderId="5" xfId="0" applyBorder="1" applyAlignment="1">
      <alignment vertical="top"/>
    </xf>
    <xf numFmtId="0" fontId="57" fillId="0" borderId="5" xfId="0" applyFont="1" applyFill="1" applyBorder="1" applyAlignment="1" applyProtection="1">
      <alignment vertical="center" shrinkToFit="1"/>
      <protection locked="0"/>
    </xf>
    <xf numFmtId="0" fontId="90" fillId="0" borderId="5" xfId="0" applyFont="1" applyFill="1" applyBorder="1" applyAlignment="1">
      <alignment vertical="center"/>
    </xf>
    <xf numFmtId="0" fontId="90" fillId="0" borderId="31" xfId="0" applyFont="1" applyFill="1" applyBorder="1" applyAlignment="1">
      <alignment vertical="center"/>
    </xf>
    <xf numFmtId="38" fontId="10" fillId="4" borderId="2" xfId="3" applyFont="1" applyFill="1" applyBorder="1" applyAlignment="1">
      <alignment horizontal="center" vertical="center"/>
    </xf>
    <xf numFmtId="0" fontId="10" fillId="4" borderId="10" xfId="0" applyFont="1" applyFill="1" applyBorder="1" applyAlignment="1">
      <alignment horizontal="center" vertical="center"/>
    </xf>
    <xf numFmtId="49" fontId="5" fillId="0" borderId="14" xfId="0" applyNumberFormat="1" applyFont="1" applyFill="1" applyBorder="1" applyAlignment="1" applyProtection="1">
      <alignment horizontal="center" vertical="center"/>
      <protection locked="0"/>
    </xf>
    <xf numFmtId="49" fontId="5" fillId="0" borderId="5" xfId="0" applyNumberFormat="1" applyFont="1" applyFill="1" applyBorder="1" applyAlignment="1" applyProtection="1">
      <alignment horizontal="center" vertical="center"/>
      <protection locked="0"/>
    </xf>
    <xf numFmtId="177" fontId="57" fillId="0" borderId="11" xfId="0" applyNumberFormat="1" applyFont="1" applyFill="1" applyBorder="1" applyAlignment="1" applyProtection="1">
      <alignment horizontal="left" vertical="center" shrinkToFit="1"/>
      <protection locked="0"/>
    </xf>
    <xf numFmtId="0" fontId="90" fillId="0" borderId="3" xfId="0" applyFont="1" applyFill="1" applyBorder="1" applyAlignment="1">
      <alignment vertical="center" shrinkToFit="1"/>
    </xf>
    <xf numFmtId="0" fontId="90" fillId="0" borderId="10" xfId="0" applyFont="1" applyFill="1" applyBorder="1" applyAlignment="1">
      <alignment vertical="center" shrinkToFit="1"/>
    </xf>
    <xf numFmtId="0" fontId="35" fillId="0" borderId="23" xfId="0" applyFont="1" applyFill="1" applyBorder="1" applyAlignment="1">
      <alignment horizontal="center" vertical="top" shrinkToFit="1"/>
    </xf>
    <xf numFmtId="0" fontId="35" fillId="0" borderId="53" xfId="0" applyFont="1" applyFill="1" applyBorder="1" applyAlignment="1">
      <alignment horizontal="center" vertical="top" shrinkToFit="1"/>
    </xf>
    <xf numFmtId="0" fontId="5" fillId="0" borderId="35" xfId="0" applyFont="1" applyFill="1" applyBorder="1" applyAlignment="1" applyProtection="1">
      <alignment horizontal="center" vertical="center" shrinkToFit="1"/>
      <protection locked="0"/>
    </xf>
    <xf numFmtId="0" fontId="5" fillId="0" borderId="89" xfId="0" applyFont="1" applyFill="1" applyBorder="1" applyAlignment="1" applyProtection="1">
      <alignment horizontal="center" vertical="center" shrinkToFit="1"/>
      <protection locked="0"/>
    </xf>
    <xf numFmtId="0" fontId="5" fillId="0" borderId="12" xfId="0" applyFont="1" applyFill="1" applyBorder="1" applyAlignment="1" applyProtection="1">
      <alignment vertical="center" shrinkToFit="1"/>
      <protection locked="0"/>
    </xf>
    <xf numFmtId="0" fontId="5" fillId="0" borderId="4" xfId="0" applyFont="1" applyFill="1" applyBorder="1" applyAlignment="1" applyProtection="1">
      <alignment vertical="center" shrinkToFit="1"/>
      <protection locked="0"/>
    </xf>
    <xf numFmtId="0" fontId="30" fillId="0" borderId="50" xfId="0" applyFont="1" applyFill="1" applyBorder="1" applyAlignment="1">
      <alignment vertical="top"/>
    </xf>
    <xf numFmtId="0" fontId="30" fillId="0" borderId="23" xfId="0" applyFont="1" applyFill="1" applyBorder="1" applyAlignment="1">
      <alignment vertical="top"/>
    </xf>
    <xf numFmtId="0" fontId="5" fillId="0" borderId="35" xfId="0" applyFont="1" applyFill="1" applyBorder="1" applyAlignment="1" applyProtection="1">
      <alignment vertical="center" shrinkToFit="1"/>
      <protection locked="0"/>
    </xf>
    <xf numFmtId="0" fontId="5" fillId="0" borderId="89" xfId="0" applyFont="1" applyFill="1" applyBorder="1" applyAlignment="1" applyProtection="1">
      <alignment vertical="center" shrinkToFit="1"/>
      <protection locked="0"/>
    </xf>
    <xf numFmtId="0" fontId="5" fillId="0" borderId="91" xfId="0" applyFont="1" applyFill="1" applyBorder="1" applyAlignment="1" applyProtection="1">
      <alignment vertical="center" shrinkToFit="1"/>
      <protection locked="0"/>
    </xf>
    <xf numFmtId="20" fontId="5" fillId="0" borderId="60" xfId="0" applyNumberFormat="1" applyFont="1" applyFill="1" applyBorder="1" applyAlignment="1" applyProtection="1">
      <alignment vertical="center" shrinkToFit="1"/>
      <protection locked="0"/>
    </xf>
    <xf numFmtId="20" fontId="5" fillId="0" borderId="4" xfId="0" applyNumberFormat="1" applyFont="1" applyFill="1" applyBorder="1" applyAlignment="1" applyProtection="1">
      <alignment vertical="center" shrinkToFit="1"/>
      <protection locked="0"/>
    </xf>
    <xf numFmtId="0" fontId="72" fillId="0" borderId="0" xfId="0" applyFont="1" applyFill="1" applyAlignment="1">
      <alignment horizontal="distributed" vertical="center"/>
    </xf>
    <xf numFmtId="0" fontId="30" fillId="0" borderId="38" xfId="0" applyFont="1" applyFill="1" applyBorder="1" applyAlignment="1" applyProtection="1">
      <alignment vertical="top"/>
      <protection locked="0"/>
    </xf>
    <xf numFmtId="0" fontId="30" fillId="0" borderId="36" xfId="0" applyFont="1" applyFill="1" applyBorder="1" applyAlignment="1" applyProtection="1">
      <alignment vertical="top"/>
      <protection locked="0"/>
    </xf>
    <xf numFmtId="0" fontId="30" fillId="0" borderId="89" xfId="0" applyFont="1" applyFill="1" applyBorder="1" applyAlignment="1">
      <alignment vertical="top"/>
    </xf>
    <xf numFmtId="0" fontId="17" fillId="0" borderId="57" xfId="0" applyFont="1" applyFill="1" applyBorder="1" applyAlignment="1">
      <alignment vertical="top"/>
    </xf>
    <xf numFmtId="0" fontId="17" fillId="0" borderId="23" xfId="0" applyFont="1" applyFill="1" applyBorder="1" applyAlignment="1">
      <alignment vertical="top"/>
    </xf>
    <xf numFmtId="0" fontId="17" fillId="0" borderId="14" xfId="0" applyFont="1" applyFill="1" applyBorder="1" applyAlignment="1">
      <alignment vertical="top"/>
    </xf>
    <xf numFmtId="0" fontId="17" fillId="0" borderId="5" xfId="0" applyFont="1" applyFill="1" applyBorder="1" applyAlignment="1">
      <alignment vertical="top"/>
    </xf>
    <xf numFmtId="179" fontId="79" fillId="0" borderId="23" xfId="0" applyNumberFormat="1" applyFont="1" applyFill="1" applyBorder="1" applyAlignment="1" applyProtection="1">
      <alignment vertical="center"/>
    </xf>
    <xf numFmtId="0" fontId="90" fillId="0" borderId="23" xfId="0" applyFont="1" applyFill="1" applyBorder="1" applyAlignment="1">
      <alignment vertical="center"/>
    </xf>
    <xf numFmtId="0" fontId="90" fillId="0" borderId="86" xfId="0" applyFont="1" applyFill="1" applyBorder="1" applyAlignment="1">
      <alignment vertical="center"/>
    </xf>
    <xf numFmtId="0" fontId="90" fillId="0" borderId="90" xfId="0" applyFont="1" applyFill="1" applyBorder="1" applyAlignment="1">
      <alignment vertical="center"/>
    </xf>
    <xf numFmtId="0" fontId="30" fillId="0" borderId="36" xfId="0" applyFont="1" applyFill="1" applyBorder="1" applyAlignment="1">
      <alignment vertical="top"/>
    </xf>
    <xf numFmtId="0" fontId="17" fillId="0" borderId="36" xfId="0" applyFont="1" applyBorder="1" applyAlignment="1">
      <alignment vertical="top"/>
    </xf>
    <xf numFmtId="38" fontId="10" fillId="0" borderId="2" xfId="3" applyFont="1" applyFill="1" applyBorder="1" applyAlignment="1">
      <alignment horizontal="center" vertical="center"/>
    </xf>
    <xf numFmtId="0" fontId="10" fillId="0" borderId="10" xfId="0" applyFont="1" applyFill="1" applyBorder="1" applyAlignment="1">
      <alignment horizontal="center" vertical="center"/>
    </xf>
    <xf numFmtId="0" fontId="10" fillId="0" borderId="2" xfId="0" applyFont="1" applyFill="1" applyBorder="1" applyAlignment="1">
      <alignment horizontal="center" vertical="center"/>
    </xf>
    <xf numFmtId="49" fontId="25" fillId="0" borderId="35" xfId="0" applyNumberFormat="1" applyFont="1" applyFill="1" applyBorder="1" applyAlignment="1">
      <alignment horizontal="center" vertical="center" textRotation="255"/>
    </xf>
    <xf numFmtId="49" fontId="25" fillId="0" borderId="12" xfId="0" applyNumberFormat="1" applyFont="1" applyFill="1" applyBorder="1" applyAlignment="1">
      <alignment horizontal="center" vertical="center" textRotation="255"/>
    </xf>
    <xf numFmtId="0" fontId="30" fillId="0" borderId="36" xfId="0" applyFont="1" applyFill="1" applyBorder="1" applyAlignment="1" applyProtection="1">
      <alignment vertical="top"/>
    </xf>
    <xf numFmtId="0" fontId="17" fillId="0" borderId="36" xfId="0" applyFont="1" applyBorder="1" applyAlignment="1" applyProtection="1">
      <alignment vertical="top"/>
    </xf>
    <xf numFmtId="0" fontId="30" fillId="0" borderId="50" xfId="0" applyFont="1" applyFill="1" applyBorder="1" applyAlignment="1" applyProtection="1">
      <alignment vertical="top"/>
    </xf>
    <xf numFmtId="0" fontId="17" fillId="0" borderId="23" xfId="0" applyFont="1" applyBorder="1" applyAlignment="1" applyProtection="1">
      <alignment vertical="top"/>
    </xf>
    <xf numFmtId="0" fontId="17" fillId="0" borderId="14" xfId="0" applyFont="1" applyBorder="1" applyAlignment="1" applyProtection="1">
      <alignment vertical="top"/>
    </xf>
    <xf numFmtId="0" fontId="17" fillId="0" borderId="5" xfId="0" applyFont="1" applyBorder="1" applyAlignment="1" applyProtection="1">
      <alignment vertical="top"/>
    </xf>
    <xf numFmtId="38" fontId="10" fillId="0" borderId="3" xfId="2" applyFont="1" applyFill="1" applyBorder="1" applyAlignment="1">
      <alignment horizontal="center" vertical="center"/>
    </xf>
    <xf numFmtId="0" fontId="30" fillId="0" borderId="0" xfId="0" applyFont="1" applyFill="1" applyBorder="1" applyAlignment="1" applyProtection="1">
      <alignment vertical="center"/>
    </xf>
    <xf numFmtId="0" fontId="5" fillId="0" borderId="91" xfId="0" applyFont="1" applyFill="1" applyBorder="1" applyAlignment="1" applyProtection="1">
      <alignment vertical="center" shrinkToFit="1"/>
    </xf>
    <xf numFmtId="0" fontId="5" fillId="0" borderId="12" xfId="0" applyFont="1" applyFill="1" applyBorder="1" applyAlignment="1" applyProtection="1">
      <alignment vertical="center" shrinkToFit="1"/>
    </xf>
    <xf numFmtId="0" fontId="5" fillId="0" borderId="60" xfId="0" applyFont="1" applyFill="1" applyBorder="1" applyAlignment="1" applyProtection="1">
      <alignment vertical="center" shrinkToFit="1"/>
    </xf>
    <xf numFmtId="0" fontId="5" fillId="0" borderId="4" xfId="0" applyFont="1" applyFill="1" applyBorder="1" applyAlignment="1" applyProtection="1">
      <alignment vertical="center" shrinkToFit="1"/>
    </xf>
    <xf numFmtId="0" fontId="90" fillId="0" borderId="12" xfId="0" applyFont="1" applyBorder="1" applyAlignment="1" applyProtection="1">
      <alignment vertical="center"/>
    </xf>
    <xf numFmtId="0" fontId="90" fillId="0" borderId="4" xfId="0" applyFont="1" applyBorder="1" applyAlignment="1" applyProtection="1">
      <alignment vertical="center"/>
    </xf>
    <xf numFmtId="38" fontId="12" fillId="0" borderId="10" xfId="0" applyNumberFormat="1" applyFont="1" applyFill="1" applyBorder="1" applyAlignment="1">
      <alignment vertical="center"/>
    </xf>
    <xf numFmtId="0" fontId="12" fillId="0" borderId="2" xfId="0" applyFont="1" applyFill="1" applyBorder="1" applyAlignment="1">
      <alignment vertical="center"/>
    </xf>
    <xf numFmtId="38" fontId="12" fillId="0" borderId="3" xfId="2" applyFont="1" applyFill="1" applyBorder="1" applyAlignment="1">
      <alignment horizontal="right" vertical="center"/>
    </xf>
    <xf numFmtId="0" fontId="17" fillId="0" borderId="3" xfId="0" applyFont="1" applyFill="1" applyBorder="1" applyAlignment="1" applyProtection="1">
      <alignment vertical="center" shrinkToFit="1"/>
    </xf>
    <xf numFmtId="0" fontId="17" fillId="0" borderId="3" xfId="0" applyFont="1" applyBorder="1" applyAlignment="1" applyProtection="1">
      <alignment vertical="center" shrinkToFit="1"/>
    </xf>
    <xf numFmtId="0" fontId="17" fillId="0" borderId="59" xfId="0" applyFont="1" applyBorder="1" applyAlignment="1" applyProtection="1">
      <alignment vertical="center" shrinkToFit="1"/>
    </xf>
    <xf numFmtId="0" fontId="17" fillId="0" borderId="47" xfId="0" applyFont="1" applyBorder="1" applyAlignment="1" applyProtection="1">
      <alignment vertical="center"/>
    </xf>
    <xf numFmtId="0" fontId="17" fillId="0" borderId="94" xfId="0" applyFont="1" applyBorder="1" applyAlignment="1" applyProtection="1">
      <alignment vertical="center"/>
    </xf>
    <xf numFmtId="0" fontId="17" fillId="0" borderId="47" xfId="0" applyFont="1" applyFill="1" applyBorder="1" applyAlignment="1" applyProtection="1">
      <alignment vertical="center"/>
    </xf>
    <xf numFmtId="0" fontId="57" fillId="0" borderId="5" xfId="0" applyFont="1" applyFill="1" applyBorder="1" applyAlignment="1" applyProtection="1">
      <alignment vertical="center" shrinkToFit="1"/>
    </xf>
    <xf numFmtId="0" fontId="90" fillId="0" borderId="5" xfId="0" applyFont="1" applyBorder="1" applyAlignment="1" applyProtection="1">
      <alignment vertical="center"/>
    </xf>
    <xf numFmtId="0" fontId="90" fillId="0" borderId="31" xfId="0" applyFont="1" applyBorder="1" applyAlignment="1" applyProtection="1">
      <alignment vertical="center"/>
    </xf>
    <xf numFmtId="0" fontId="30" fillId="0" borderId="45" xfId="0" applyFont="1" applyFill="1" applyBorder="1" applyAlignment="1" applyProtection="1">
      <alignment horizontal="left" vertical="top"/>
    </xf>
    <xf numFmtId="0" fontId="17" fillId="0" borderId="45" xfId="0" applyFont="1" applyBorder="1" applyAlignment="1" applyProtection="1">
      <alignment vertical="top"/>
    </xf>
    <xf numFmtId="0" fontId="30" fillId="0" borderId="64" xfId="0" applyFont="1" applyFill="1" applyBorder="1" applyAlignment="1" applyProtection="1">
      <alignment vertical="top"/>
    </xf>
    <xf numFmtId="0" fontId="5" fillId="0" borderId="35" xfId="0" applyFont="1" applyFill="1" applyBorder="1" applyAlignment="1" applyProtection="1">
      <alignment vertical="center" shrinkToFit="1"/>
    </xf>
    <xf numFmtId="0" fontId="90" fillId="0" borderId="35" xfId="0" applyFont="1" applyBorder="1" applyAlignment="1" applyProtection="1">
      <alignment vertical="center" shrinkToFit="1"/>
    </xf>
    <xf numFmtId="0" fontId="90" fillId="0" borderId="89" xfId="0" applyFont="1" applyBorder="1" applyAlignment="1" applyProtection="1">
      <alignment vertical="center" shrinkToFit="1"/>
    </xf>
    <xf numFmtId="0" fontId="90" fillId="0" borderId="23" xfId="0" applyFont="1" applyBorder="1" applyAlignment="1" applyProtection="1">
      <alignment vertical="center"/>
    </xf>
    <xf numFmtId="179" fontId="79" fillId="0" borderId="58" xfId="0" applyNumberFormat="1" applyFont="1" applyFill="1" applyBorder="1" applyAlignment="1" applyProtection="1">
      <alignment vertical="center"/>
    </xf>
    <xf numFmtId="0" fontId="90" fillId="0" borderId="58" xfId="0" applyFont="1" applyBorder="1" applyAlignment="1" applyProtection="1">
      <alignment vertical="center"/>
    </xf>
    <xf numFmtId="0" fontId="90" fillId="0" borderId="92" xfId="0" applyFont="1" applyBorder="1" applyAlignment="1" applyProtection="1">
      <alignment vertical="center"/>
    </xf>
    <xf numFmtId="0" fontId="5" fillId="0" borderId="35" xfId="0" applyFont="1" applyFill="1" applyBorder="1" applyAlignment="1" applyProtection="1">
      <alignment horizontal="center" vertical="center" shrinkToFit="1"/>
    </xf>
    <xf numFmtId="0" fontId="90" fillId="0" borderId="89" xfId="0" applyFont="1" applyBorder="1" applyAlignment="1" applyProtection="1">
      <alignment horizontal="center" vertical="center" shrinkToFit="1"/>
    </xf>
    <xf numFmtId="0" fontId="25" fillId="0" borderId="2" xfId="0" applyFont="1" applyFill="1" applyBorder="1" applyAlignment="1">
      <alignment horizontal="center" vertical="center"/>
    </xf>
    <xf numFmtId="0" fontId="25" fillId="0" borderId="5" xfId="0" applyFont="1" applyFill="1" applyBorder="1" applyAlignment="1">
      <alignment horizontal="center" vertical="center"/>
    </xf>
    <xf numFmtId="0" fontId="25" fillId="0" borderId="0" xfId="0" applyFont="1" applyFill="1" applyBorder="1" applyAlignment="1">
      <alignment horizontal="center" vertical="center"/>
    </xf>
    <xf numFmtId="0" fontId="25" fillId="0" borderId="31" xfId="0" applyFont="1" applyFill="1" applyBorder="1" applyAlignment="1">
      <alignment horizontal="center" vertical="center"/>
    </xf>
    <xf numFmtId="177" fontId="57" fillId="0" borderId="3" xfId="0" applyNumberFormat="1" applyFont="1" applyFill="1" applyBorder="1" applyAlignment="1" applyProtection="1">
      <alignment horizontal="left" vertical="center" shrinkToFit="1"/>
    </xf>
    <xf numFmtId="0" fontId="90" fillId="0" borderId="3" xfId="0" applyFont="1" applyBorder="1" applyAlignment="1" applyProtection="1">
      <alignment vertical="center" shrinkToFit="1"/>
    </xf>
    <xf numFmtId="0" fontId="90" fillId="0" borderId="10" xfId="0" applyFont="1" applyBorder="1" applyAlignment="1" applyProtection="1">
      <alignment vertical="center" shrinkToFit="1"/>
    </xf>
    <xf numFmtId="0" fontId="30" fillId="0" borderId="37" xfId="0" applyFont="1" applyFill="1" applyBorder="1" applyAlignment="1" applyProtection="1">
      <alignment horizontal="left" vertical="top"/>
    </xf>
    <xf numFmtId="0" fontId="30" fillId="0" borderId="0" xfId="0" applyFont="1" applyFill="1" applyBorder="1" applyAlignment="1" applyProtection="1">
      <alignment horizontal="left" vertical="top"/>
    </xf>
    <xf numFmtId="177" fontId="84" fillId="0" borderId="16" xfId="0" applyNumberFormat="1" applyFont="1" applyFill="1" applyBorder="1" applyAlignment="1" applyProtection="1">
      <alignment horizontal="center" vertical="center"/>
    </xf>
    <xf numFmtId="177" fontId="92" fillId="0" borderId="0" xfId="0" applyNumberFormat="1" applyFont="1" applyBorder="1" applyAlignment="1" applyProtection="1">
      <alignment vertical="center"/>
    </xf>
    <xf numFmtId="177" fontId="92" fillId="0" borderId="87" xfId="0" applyNumberFormat="1" applyFont="1" applyBorder="1" applyAlignment="1" applyProtection="1">
      <alignment vertical="center"/>
    </xf>
    <xf numFmtId="177" fontId="92" fillId="0" borderId="25" xfId="0" applyNumberFormat="1" applyFont="1" applyBorder="1" applyAlignment="1" applyProtection="1">
      <alignment vertical="center"/>
    </xf>
    <xf numFmtId="177" fontId="92" fillId="0" borderId="58" xfId="0" applyNumberFormat="1" applyFont="1" applyBorder="1" applyAlignment="1" applyProtection="1">
      <alignment vertical="center"/>
    </xf>
    <xf numFmtId="177" fontId="92" fillId="0" borderId="88" xfId="0" applyNumberFormat="1" applyFont="1" applyBorder="1" applyAlignment="1" applyProtection="1">
      <alignment vertical="center"/>
    </xf>
    <xf numFmtId="0" fontId="5" fillId="0" borderId="95" xfId="0" applyFont="1" applyFill="1" applyBorder="1" applyAlignment="1" applyProtection="1">
      <alignment horizontal="center" vertical="center"/>
    </xf>
    <xf numFmtId="0" fontId="90" fillId="0" borderId="89" xfId="0" applyFont="1" applyBorder="1" applyAlignment="1" applyProtection="1">
      <alignment vertical="center"/>
    </xf>
    <xf numFmtId="0" fontId="30" fillId="0" borderId="5" xfId="0" applyFont="1" applyFill="1" applyBorder="1" applyAlignment="1" applyProtection="1">
      <alignment vertical="top"/>
    </xf>
    <xf numFmtId="0" fontId="0" fillId="0" borderId="5" xfId="0" applyBorder="1" applyAlignment="1" applyProtection="1">
      <alignment vertical="top"/>
    </xf>
    <xf numFmtId="176" fontId="14" fillId="0" borderId="0" xfId="0" applyNumberFormat="1" applyFont="1" applyFill="1" applyBorder="1" applyAlignment="1" applyProtection="1">
      <alignment vertical="center"/>
    </xf>
    <xf numFmtId="0" fontId="58" fillId="0" borderId="0" xfId="0" applyFont="1" applyFill="1" applyBorder="1" applyAlignment="1">
      <alignment horizontal="center" vertical="top" textRotation="255"/>
    </xf>
    <xf numFmtId="0" fontId="58" fillId="0" borderId="0" xfId="0" applyFont="1" applyAlignment="1"/>
    <xf numFmtId="0" fontId="30" fillId="0" borderId="3" xfId="0" applyFont="1" applyFill="1" applyBorder="1" applyAlignment="1" applyProtection="1">
      <alignment vertical="top"/>
    </xf>
    <xf numFmtId="0" fontId="0" fillId="0" borderId="3" xfId="0" applyBorder="1" applyAlignment="1" applyProtection="1">
      <alignment vertical="top"/>
    </xf>
    <xf numFmtId="0" fontId="25" fillId="0" borderId="37" xfId="0" applyFont="1" applyFill="1" applyBorder="1" applyAlignment="1">
      <alignment horizontal="center" vertical="center"/>
    </xf>
    <xf numFmtId="0" fontId="0" fillId="0" borderId="0" xfId="0" applyFill="1" applyAlignment="1">
      <alignment horizontal="center" vertical="center"/>
    </xf>
    <xf numFmtId="0" fontId="0" fillId="0" borderId="28" xfId="0" applyFill="1" applyBorder="1" applyAlignment="1">
      <alignment horizontal="center" vertical="center"/>
    </xf>
    <xf numFmtId="38" fontId="10" fillId="0" borderId="2" xfId="2" applyFont="1" applyFill="1" applyBorder="1" applyAlignment="1">
      <alignment horizontal="center" vertical="center"/>
    </xf>
    <xf numFmtId="49" fontId="5" fillId="0" borderId="14" xfId="0" applyNumberFormat="1" applyFont="1" applyFill="1" applyBorder="1" applyAlignment="1" applyProtection="1">
      <alignment horizontal="center" vertical="top"/>
    </xf>
    <xf numFmtId="49" fontId="5" fillId="0" borderId="5" xfId="0" applyNumberFormat="1" applyFont="1" applyFill="1" applyBorder="1" applyAlignment="1" applyProtection="1">
      <alignment horizontal="center" vertical="top"/>
    </xf>
    <xf numFmtId="0" fontId="25" fillId="0" borderId="14" xfId="0" applyFont="1" applyFill="1" applyBorder="1" applyAlignment="1">
      <alignment horizontal="center" vertical="center"/>
    </xf>
    <xf numFmtId="0" fontId="30" fillId="0" borderId="45" xfId="0" applyFont="1" applyFill="1" applyBorder="1" applyAlignment="1" applyProtection="1">
      <alignment vertical="top"/>
    </xf>
    <xf numFmtId="0" fontId="17" fillId="0" borderId="93" xfId="0" applyFont="1" applyBorder="1" applyAlignment="1" applyProtection="1">
      <alignment vertical="top"/>
    </xf>
    <xf numFmtId="0" fontId="5" fillId="0" borderId="57" xfId="0" applyFont="1" applyFill="1" applyBorder="1" applyAlignment="1" applyProtection="1">
      <alignment horizontal="center" vertical="center"/>
    </xf>
    <xf numFmtId="0" fontId="90" fillId="0" borderId="92" xfId="0" applyFont="1" applyBorder="1" applyAlignment="1" applyProtection="1">
      <alignment horizontal="center" vertical="center"/>
    </xf>
    <xf numFmtId="0" fontId="35" fillId="0" borderId="23" xfId="0" applyFont="1" applyFill="1" applyBorder="1" applyAlignment="1" applyProtection="1">
      <alignment horizontal="center" vertical="top" shrinkToFit="1"/>
    </xf>
    <xf numFmtId="0" fontId="35" fillId="0" borderId="23" xfId="0" applyFont="1" applyBorder="1" applyAlignment="1" applyProtection="1">
      <alignment horizontal="center" vertical="top" shrinkToFit="1"/>
    </xf>
    <xf numFmtId="0" fontId="35" fillId="0" borderId="53" xfId="0" applyFont="1" applyBorder="1" applyAlignment="1" applyProtection="1">
      <alignment horizontal="center" vertical="top" shrinkToFit="1"/>
    </xf>
    <xf numFmtId="0" fontId="5" fillId="0" borderId="89" xfId="0" applyFont="1" applyFill="1" applyBorder="1" applyAlignment="1" applyProtection="1">
      <alignment vertical="center" shrinkToFit="1"/>
    </xf>
    <xf numFmtId="0" fontId="30" fillId="0" borderId="38" xfId="0" applyFont="1" applyFill="1" applyBorder="1" applyAlignment="1" applyProtection="1">
      <alignment vertical="top"/>
    </xf>
    <xf numFmtId="0" fontId="5" fillId="0" borderId="96" xfId="0" applyFont="1" applyFill="1" applyBorder="1" applyAlignment="1" applyProtection="1">
      <alignment vertical="center" shrinkToFit="1"/>
    </xf>
    <xf numFmtId="178" fontId="79" fillId="0" borderId="23" xfId="0" applyNumberFormat="1" applyFont="1" applyFill="1" applyBorder="1" applyAlignment="1" applyProtection="1">
      <alignment vertical="center"/>
    </xf>
    <xf numFmtId="178" fontId="90" fillId="0" borderId="23" xfId="0" applyNumberFormat="1" applyFont="1" applyBorder="1" applyAlignment="1" applyProtection="1">
      <alignment vertical="center"/>
    </xf>
    <xf numFmtId="178" fontId="90" fillId="0" borderId="86" xfId="0" applyNumberFormat="1" applyFont="1" applyBorder="1" applyAlignment="1" applyProtection="1">
      <alignment vertical="center"/>
    </xf>
    <xf numFmtId="178" fontId="90" fillId="0" borderId="5" xfId="0" applyNumberFormat="1" applyFont="1" applyBorder="1" applyAlignment="1" applyProtection="1">
      <alignment vertical="center"/>
    </xf>
    <xf numFmtId="178" fontId="90" fillId="0" borderId="90" xfId="0" applyNumberFormat="1" applyFont="1" applyBorder="1" applyAlignment="1" applyProtection="1">
      <alignment vertical="center"/>
    </xf>
    <xf numFmtId="0" fontId="30" fillId="0" borderId="89" xfId="0" applyFont="1" applyFill="1" applyBorder="1" applyAlignment="1" applyProtection="1">
      <alignment vertical="top"/>
    </xf>
    <xf numFmtId="0" fontId="30" fillId="0" borderId="57" xfId="0" applyFont="1" applyFill="1" applyBorder="1" applyAlignment="1" applyProtection="1">
      <alignment vertical="top"/>
    </xf>
    <xf numFmtId="178" fontId="79" fillId="0" borderId="97" xfId="0" applyNumberFormat="1" applyFont="1" applyFill="1" applyBorder="1" applyAlignment="1" applyProtection="1">
      <alignment vertical="center"/>
    </xf>
    <xf numFmtId="178" fontId="90" fillId="0" borderId="98" xfId="0" applyNumberFormat="1" applyFont="1" applyBorder="1" applyAlignment="1" applyProtection="1">
      <alignment vertical="center"/>
    </xf>
    <xf numFmtId="0" fontId="30" fillId="0" borderId="93" xfId="0" applyFont="1" applyFill="1" applyBorder="1" applyAlignment="1" applyProtection="1">
      <alignment vertical="top"/>
    </xf>
    <xf numFmtId="177" fontId="84" fillId="0" borderId="0" xfId="0" applyNumberFormat="1" applyFont="1" applyFill="1" applyBorder="1" applyAlignment="1" applyProtection="1">
      <alignment horizontal="center" vertical="center"/>
    </xf>
    <xf numFmtId="177" fontId="84" fillId="0" borderId="87" xfId="0" applyNumberFormat="1" applyFont="1" applyFill="1" applyBorder="1" applyAlignment="1" applyProtection="1">
      <alignment horizontal="center" vertical="center"/>
    </xf>
    <xf numFmtId="177" fontId="84" fillId="0" borderId="25" xfId="0" applyNumberFormat="1" applyFont="1" applyFill="1" applyBorder="1" applyAlignment="1" applyProtection="1">
      <alignment horizontal="center" vertical="center"/>
    </xf>
    <xf numFmtId="177" fontId="84" fillId="0" borderId="58" xfId="0" applyNumberFormat="1" applyFont="1" applyFill="1" applyBorder="1" applyAlignment="1" applyProtection="1">
      <alignment horizontal="center" vertical="center"/>
    </xf>
    <xf numFmtId="177" fontId="84" fillId="0" borderId="88" xfId="0" applyNumberFormat="1" applyFont="1" applyFill="1" applyBorder="1" applyAlignment="1" applyProtection="1">
      <alignment horizontal="center" vertical="center"/>
    </xf>
    <xf numFmtId="0" fontId="5" fillId="0" borderId="28" xfId="0" applyFont="1" applyFill="1" applyBorder="1" applyAlignment="1" applyProtection="1">
      <alignment horizontal="center" vertical="center"/>
    </xf>
    <xf numFmtId="0" fontId="5" fillId="0" borderId="35" xfId="0" applyFont="1" applyFill="1" applyBorder="1" applyAlignment="1" applyProtection="1">
      <alignment horizontal="center" vertical="center"/>
    </xf>
    <xf numFmtId="49" fontId="5" fillId="0" borderId="14" xfId="0" applyNumberFormat="1" applyFont="1" applyFill="1" applyBorder="1" applyAlignment="1" applyProtection="1">
      <alignment horizontal="center" vertical="center"/>
    </xf>
    <xf numFmtId="49" fontId="5" fillId="0" borderId="5" xfId="0" applyNumberFormat="1" applyFont="1" applyFill="1" applyBorder="1" applyAlignment="1" applyProtection="1">
      <alignment horizontal="center" vertical="center"/>
    </xf>
    <xf numFmtId="0" fontId="5" fillId="0" borderId="89" xfId="0" applyFont="1" applyFill="1" applyBorder="1" applyAlignment="1" applyProtection="1">
      <alignment horizontal="center" vertical="center" shrinkToFit="1"/>
    </xf>
    <xf numFmtId="0" fontId="10" fillId="0" borderId="4" xfId="0" applyFont="1" applyFill="1" applyBorder="1" applyAlignment="1">
      <alignment horizontal="center" vertical="center"/>
    </xf>
    <xf numFmtId="38" fontId="121" fillId="0" borderId="2" xfId="2" applyFont="1" applyFill="1" applyBorder="1" applyAlignment="1" applyProtection="1">
      <alignment vertical="center"/>
    </xf>
    <xf numFmtId="38" fontId="121" fillId="0" borderId="10" xfId="2" applyFont="1" applyFill="1" applyBorder="1" applyAlignment="1" applyProtection="1">
      <alignment vertical="center"/>
    </xf>
    <xf numFmtId="38" fontId="29" fillId="0" borderId="18" xfId="2" applyFont="1" applyFill="1" applyBorder="1" applyAlignment="1" applyProtection="1">
      <alignment vertical="center" shrinkToFit="1"/>
      <protection locked="0"/>
    </xf>
    <xf numFmtId="0" fontId="97" fillId="0" borderId="18" xfId="0" applyFont="1" applyFill="1" applyBorder="1" applyAlignment="1" applyProtection="1">
      <alignment vertical="center" shrinkToFit="1"/>
      <protection locked="0"/>
    </xf>
    <xf numFmtId="0" fontId="4" fillId="0" borderId="4" xfId="0" applyFont="1" applyFill="1" applyBorder="1" applyAlignment="1">
      <alignment vertical="center" shrinkToFit="1"/>
    </xf>
    <xf numFmtId="0" fontId="7" fillId="0" borderId="4" xfId="0" applyFont="1" applyFill="1" applyBorder="1" applyAlignment="1">
      <alignment vertical="center" shrinkToFit="1"/>
    </xf>
    <xf numFmtId="0" fontId="4" fillId="0" borderId="38" xfId="0" applyFont="1" applyFill="1" applyBorder="1" applyAlignment="1">
      <alignment horizontal="center" vertical="center" wrapText="1"/>
    </xf>
    <xf numFmtId="0" fontId="4" fillId="0" borderId="28" xfId="0" applyFont="1" applyFill="1" applyBorder="1" applyAlignment="1">
      <alignment horizontal="center" vertical="center" wrapText="1"/>
    </xf>
    <xf numFmtId="0" fontId="4" fillId="0" borderId="92" xfId="0" applyFont="1" applyFill="1" applyBorder="1" applyAlignment="1">
      <alignment horizontal="center" vertical="center" wrapText="1"/>
    </xf>
    <xf numFmtId="3" fontId="32" fillId="0" borderId="33" xfId="0" applyNumberFormat="1" applyFont="1" applyFill="1" applyBorder="1" applyAlignment="1">
      <alignment horizontal="center" vertical="center"/>
    </xf>
    <xf numFmtId="3" fontId="32" fillId="0" borderId="37" xfId="0" applyNumberFormat="1" applyFont="1" applyFill="1" applyBorder="1" applyAlignment="1">
      <alignment horizontal="center" vertical="center"/>
    </xf>
    <xf numFmtId="3" fontId="32" fillId="0" borderId="57" xfId="0" applyNumberFormat="1" applyFont="1" applyFill="1" applyBorder="1" applyAlignment="1">
      <alignment horizontal="center" vertical="center"/>
    </xf>
    <xf numFmtId="3" fontId="40" fillId="0" borderId="65" xfId="0" applyNumberFormat="1" applyFont="1" applyFill="1" applyBorder="1" applyAlignment="1">
      <alignment horizontal="center" vertical="center" shrinkToFit="1"/>
    </xf>
    <xf numFmtId="3" fontId="40" fillId="0" borderId="87" xfId="0" applyNumberFormat="1" applyFont="1" applyFill="1" applyBorder="1" applyAlignment="1">
      <alignment horizontal="center" vertical="center" shrinkToFit="1"/>
    </xf>
    <xf numFmtId="3" fontId="40" fillId="0" borderId="88" xfId="0" applyNumberFormat="1" applyFont="1" applyFill="1" applyBorder="1" applyAlignment="1">
      <alignment horizontal="center" vertical="center" shrinkToFit="1"/>
    </xf>
    <xf numFmtId="38" fontId="29" fillId="0" borderId="19" xfId="2" applyFont="1" applyFill="1" applyBorder="1" applyAlignment="1" applyProtection="1">
      <alignment horizontal="right" vertical="center" shrinkToFit="1"/>
      <protection locked="0"/>
    </xf>
    <xf numFmtId="38" fontId="29" fillId="0" borderId="15" xfId="2" applyFont="1" applyFill="1" applyBorder="1" applyAlignment="1" applyProtection="1">
      <alignment horizontal="right" vertical="center" shrinkToFit="1"/>
      <protection locked="0"/>
    </xf>
    <xf numFmtId="38" fontId="29" fillId="0" borderId="24" xfId="2" applyFont="1" applyFill="1" applyBorder="1" applyAlignment="1" applyProtection="1">
      <alignment horizontal="right" vertical="center" shrinkToFit="1"/>
      <protection locked="0"/>
    </xf>
    <xf numFmtId="38" fontId="33" fillId="0" borderId="3" xfId="3" applyFont="1" applyFill="1" applyBorder="1" applyAlignment="1">
      <alignment vertical="center" shrinkToFit="1"/>
    </xf>
    <xf numFmtId="0" fontId="33" fillId="0" borderId="3" xfId="0" applyFont="1" applyFill="1" applyBorder="1" applyAlignment="1">
      <alignment vertical="center" shrinkToFit="1"/>
    </xf>
    <xf numFmtId="0" fontId="4" fillId="0" borderId="10" xfId="0" applyFont="1" applyFill="1" applyBorder="1" applyAlignment="1">
      <alignment vertical="center" shrinkToFit="1"/>
    </xf>
    <xf numFmtId="0" fontId="7" fillId="0" borderId="10" xfId="0" applyFont="1" applyFill="1" applyBorder="1" applyAlignment="1">
      <alignment vertical="center" shrinkToFit="1"/>
    </xf>
    <xf numFmtId="0" fontId="14" fillId="0" borderId="33" xfId="0" applyFont="1" applyFill="1" applyBorder="1" applyAlignment="1">
      <alignment vertical="center"/>
    </xf>
    <xf numFmtId="0" fontId="14" fillId="0" borderId="37" xfId="0" applyFont="1" applyFill="1" applyBorder="1" applyAlignment="1">
      <alignment vertical="center"/>
    </xf>
    <xf numFmtId="0" fontId="14" fillId="0" borderId="14" xfId="0" applyFont="1" applyFill="1" applyBorder="1" applyAlignment="1">
      <alignment vertical="center"/>
    </xf>
    <xf numFmtId="0" fontId="40" fillId="0" borderId="5" xfId="0" applyFont="1" applyFill="1" applyBorder="1" applyAlignment="1">
      <alignment vertical="center"/>
    </xf>
    <xf numFmtId="0" fontId="40" fillId="0" borderId="4" xfId="0" applyFont="1" applyFill="1" applyBorder="1" applyAlignment="1">
      <alignment horizontal="center" vertical="center"/>
    </xf>
    <xf numFmtId="0" fontId="40" fillId="0" borderId="4" xfId="0" applyFont="1" applyFill="1" applyBorder="1" applyAlignment="1">
      <alignment vertical="center"/>
    </xf>
    <xf numFmtId="0" fontId="97" fillId="0" borderId="49" xfId="0" applyFont="1" applyFill="1" applyBorder="1" applyAlignment="1" applyProtection="1">
      <alignment vertical="center" shrinkToFit="1"/>
      <protection locked="0"/>
    </xf>
    <xf numFmtId="0" fontId="40" fillId="0" borderId="3" xfId="0" applyFont="1" applyFill="1" applyBorder="1" applyAlignment="1">
      <alignment vertical="center"/>
    </xf>
    <xf numFmtId="0" fontId="4" fillId="0" borderId="62" xfId="0" applyFont="1" applyFill="1" applyBorder="1" applyAlignment="1">
      <alignment horizontal="center" vertical="center" shrinkToFit="1"/>
    </xf>
    <xf numFmtId="177" fontId="5" fillId="0" borderId="11" xfId="0" applyNumberFormat="1" applyFont="1" applyFill="1" applyBorder="1" applyAlignment="1" applyProtection="1">
      <alignment horizontal="left" vertical="center" shrinkToFit="1"/>
    </xf>
    <xf numFmtId="0" fontId="90" fillId="0" borderId="11" xfId="0" applyFont="1" applyBorder="1" applyAlignment="1" applyProtection="1">
      <alignment horizontal="left" vertical="center" shrinkToFit="1"/>
    </xf>
    <xf numFmtId="0" fontId="90" fillId="0" borderId="38" xfId="0" applyFont="1" applyBorder="1" applyAlignment="1" applyProtection="1">
      <alignment horizontal="left" vertical="center" shrinkToFit="1"/>
    </xf>
    <xf numFmtId="0" fontId="5" fillId="0" borderId="5" xfId="0" applyFont="1" applyFill="1" applyBorder="1" applyAlignment="1" applyProtection="1">
      <alignment vertical="center"/>
    </xf>
    <xf numFmtId="0" fontId="5" fillId="0" borderId="31" xfId="0" applyFont="1" applyFill="1" applyBorder="1" applyAlignment="1" applyProtection="1">
      <alignment vertical="center"/>
    </xf>
    <xf numFmtId="0" fontId="67" fillId="0" borderId="23" xfId="0" applyFont="1" applyFill="1" applyBorder="1" applyAlignment="1" applyProtection="1">
      <alignment horizontal="center" vertical="top" shrinkToFit="1"/>
    </xf>
    <xf numFmtId="0" fontId="67" fillId="0" borderId="53" xfId="0" applyFont="1" applyFill="1" applyBorder="1" applyAlignment="1" applyProtection="1">
      <alignment horizontal="center" vertical="top" shrinkToFit="1"/>
    </xf>
    <xf numFmtId="0" fontId="30" fillId="0" borderId="93" xfId="0" applyFont="1" applyFill="1" applyBorder="1" applyAlignment="1" applyProtection="1">
      <alignment horizontal="left" vertical="top"/>
    </xf>
    <xf numFmtId="178" fontId="79" fillId="0" borderId="47" xfId="0" applyNumberFormat="1" applyFont="1" applyFill="1" applyBorder="1" applyAlignment="1" applyProtection="1">
      <alignment vertical="center"/>
    </xf>
    <xf numFmtId="0" fontId="90" fillId="0" borderId="86" xfId="0" applyFont="1" applyBorder="1" applyAlignment="1" applyProtection="1">
      <alignment vertical="center"/>
    </xf>
    <xf numFmtId="0" fontId="90" fillId="0" borderId="90" xfId="0" applyFont="1" applyBorder="1" applyAlignment="1" applyProtection="1">
      <alignment vertical="center"/>
    </xf>
    <xf numFmtId="38" fontId="40" fillId="0" borderId="65" xfId="2" applyFont="1" applyFill="1" applyBorder="1" applyAlignment="1">
      <alignment vertical="center" shrinkToFit="1"/>
    </xf>
    <xf numFmtId="38" fontId="40" fillId="0" borderId="87" xfId="2" applyFont="1" applyFill="1" applyBorder="1" applyAlignment="1">
      <alignment vertical="center" shrinkToFit="1"/>
    </xf>
    <xf numFmtId="38" fontId="40" fillId="0" borderId="90" xfId="2" applyFont="1" applyFill="1" applyBorder="1" applyAlignment="1">
      <alignment vertical="center" shrinkToFit="1"/>
    </xf>
    <xf numFmtId="0" fontId="30" fillId="0" borderId="50" xfId="0" applyFont="1" applyFill="1" applyBorder="1" applyAlignment="1" applyProtection="1">
      <alignment vertical="top" shrinkToFit="1"/>
    </xf>
    <xf numFmtId="0" fontId="0" fillId="0" borderId="23" xfId="0" applyBorder="1" applyAlignment="1" applyProtection="1">
      <alignment vertical="top" shrinkToFit="1"/>
    </xf>
    <xf numFmtId="0" fontId="17" fillId="0" borderId="3" xfId="0" applyFont="1" applyBorder="1" applyAlignment="1" applyProtection="1">
      <alignment vertical="center"/>
    </xf>
    <xf numFmtId="0" fontId="0" fillId="0" borderId="3" xfId="0" applyFont="1" applyBorder="1" applyAlignment="1" applyProtection="1">
      <alignment vertical="center"/>
    </xf>
    <xf numFmtId="0" fontId="0" fillId="0" borderId="59" xfId="0" applyFont="1" applyBorder="1" applyAlignment="1" applyProtection="1">
      <alignment vertical="center"/>
    </xf>
    <xf numFmtId="0" fontId="30" fillId="0" borderId="66" xfId="0" applyFont="1" applyFill="1" applyBorder="1" applyAlignment="1" applyProtection="1">
      <alignment vertical="top"/>
    </xf>
    <xf numFmtId="0" fontId="0" fillId="0" borderId="47" xfId="0" applyBorder="1" applyAlignment="1" applyProtection="1">
      <alignment vertical="center"/>
    </xf>
    <xf numFmtId="0" fontId="0" fillId="0" borderId="65" xfId="0" applyBorder="1" applyAlignment="1" applyProtection="1">
      <alignment vertical="center"/>
    </xf>
    <xf numFmtId="0" fontId="7" fillId="0" borderId="11" xfId="0" applyFont="1" applyFill="1" applyBorder="1" applyAlignment="1" applyProtection="1">
      <alignment vertical="center"/>
    </xf>
    <xf numFmtId="0" fontId="0" fillId="0" borderId="0" xfId="0" applyBorder="1" applyAlignment="1" applyProtection="1">
      <alignment horizontal="left" vertical="top"/>
    </xf>
    <xf numFmtId="49" fontId="5" fillId="0" borderId="37" xfId="0" applyNumberFormat="1" applyFont="1" applyFill="1" applyBorder="1" applyAlignment="1" applyProtection="1">
      <alignment horizontal="center" vertical="center"/>
    </xf>
    <xf numFmtId="49" fontId="5" fillId="0" borderId="0" xfId="0" applyNumberFormat="1" applyFont="1" applyFill="1" applyBorder="1" applyAlignment="1" applyProtection="1">
      <alignment horizontal="center" vertical="center"/>
    </xf>
    <xf numFmtId="0" fontId="90" fillId="0" borderId="0" xfId="0" applyFont="1" applyAlignment="1" applyProtection="1">
      <alignment horizontal="center" vertical="center"/>
    </xf>
    <xf numFmtId="0" fontId="90" fillId="0" borderId="5" xfId="0" applyFont="1" applyBorder="1" applyAlignment="1" applyProtection="1">
      <alignment horizontal="center" vertical="center"/>
    </xf>
    <xf numFmtId="0" fontId="14" fillId="0" borderId="33" xfId="0" applyFont="1" applyFill="1" applyBorder="1" applyAlignment="1">
      <alignment horizontal="center" vertical="center"/>
    </xf>
    <xf numFmtId="0" fontId="14" fillId="0" borderId="37" xfId="0" applyFont="1" applyFill="1" applyBorder="1" applyAlignment="1">
      <alignment horizontal="center" vertical="center"/>
    </xf>
    <xf numFmtId="0" fontId="14" fillId="0" borderId="14" xfId="0" applyFont="1" applyFill="1" applyBorder="1" applyAlignment="1">
      <alignment horizontal="center" vertical="center"/>
    </xf>
    <xf numFmtId="38" fontId="29" fillId="0" borderId="19" xfId="2" applyFont="1" applyFill="1" applyBorder="1" applyAlignment="1" applyProtection="1">
      <alignment vertical="center" shrinkToFit="1"/>
      <protection locked="0"/>
    </xf>
    <xf numFmtId="0" fontId="97" fillId="0" borderId="15" xfId="0" applyFont="1" applyFill="1" applyBorder="1" applyAlignment="1" applyProtection="1">
      <alignment vertical="center" shrinkToFit="1"/>
      <protection locked="0"/>
    </xf>
    <xf numFmtId="0" fontId="97" fillId="0" borderId="22" xfId="0" applyFont="1" applyFill="1" applyBorder="1" applyAlignment="1" applyProtection="1">
      <alignment vertical="center" shrinkToFit="1"/>
      <protection locked="0"/>
    </xf>
    <xf numFmtId="0" fontId="4" fillId="0" borderId="33" xfId="0" applyFont="1" applyFill="1" applyBorder="1" applyAlignment="1">
      <alignment horizontal="center" vertical="center" shrinkToFit="1"/>
    </xf>
    <xf numFmtId="0" fontId="7" fillId="0" borderId="28" xfId="0" applyFont="1" applyFill="1" applyBorder="1" applyAlignment="1">
      <alignment vertical="center" shrinkToFit="1"/>
    </xf>
    <xf numFmtId="0" fontId="7" fillId="0" borderId="37" xfId="0" applyFont="1" applyFill="1" applyBorder="1" applyAlignment="1">
      <alignment vertical="center" shrinkToFit="1"/>
    </xf>
    <xf numFmtId="0" fontId="7" fillId="0" borderId="14" xfId="0" applyFont="1" applyFill="1" applyBorder="1" applyAlignment="1">
      <alignment vertical="center" shrinkToFit="1"/>
    </xf>
    <xf numFmtId="0" fontId="7" fillId="0" borderId="31" xfId="0" applyFont="1" applyFill="1" applyBorder="1" applyAlignment="1">
      <alignment vertical="center" shrinkToFit="1"/>
    </xf>
    <xf numFmtId="176" fontId="2" fillId="0" borderId="0" xfId="0" applyNumberFormat="1" applyFont="1" applyFill="1" applyBorder="1" applyAlignment="1" applyProtection="1">
      <alignment vertical="center"/>
    </xf>
    <xf numFmtId="0" fontId="4" fillId="0" borderId="2" xfId="0" applyFont="1" applyFill="1" applyBorder="1" applyAlignment="1">
      <alignment horizontal="center" vertical="center" shrinkToFit="1"/>
    </xf>
    <xf numFmtId="0" fontId="7" fillId="0" borderId="2" xfId="0" applyFont="1" applyFill="1" applyBorder="1" applyAlignment="1">
      <alignment vertical="center" shrinkToFit="1"/>
    </xf>
    <xf numFmtId="0" fontId="5" fillId="0" borderId="36" xfId="0" applyFont="1" applyFill="1" applyBorder="1" applyAlignment="1" applyProtection="1">
      <alignment vertical="center" shrinkToFit="1"/>
    </xf>
    <xf numFmtId="0" fontId="67" fillId="0" borderId="23" xfId="0" applyFont="1" applyBorder="1" applyAlignment="1" applyProtection="1">
      <alignment horizontal="center" vertical="top" shrinkToFit="1"/>
    </xf>
    <xf numFmtId="0" fontId="67" fillId="0" borderId="53" xfId="0" applyFont="1" applyBorder="1" applyAlignment="1" applyProtection="1">
      <alignment horizontal="center" vertical="top" shrinkToFit="1"/>
    </xf>
    <xf numFmtId="0" fontId="4" fillId="0" borderId="10" xfId="0" applyFont="1" applyFill="1" applyBorder="1" applyAlignment="1">
      <alignment horizontal="left" vertical="center" shrinkToFit="1"/>
    </xf>
    <xf numFmtId="0" fontId="4" fillId="0" borderId="38" xfId="0" applyFont="1" applyFill="1" applyBorder="1" applyAlignment="1">
      <alignment vertical="center" shrinkToFit="1"/>
    </xf>
    <xf numFmtId="0" fontId="4" fillId="0" borderId="36" xfId="0" applyFont="1" applyFill="1" applyBorder="1" applyAlignment="1">
      <alignment horizontal="center" vertical="center" textRotation="255" shrinkToFit="1"/>
    </xf>
    <xf numFmtId="0" fontId="4" fillId="0" borderId="37" xfId="0" applyFont="1" applyFill="1" applyBorder="1" applyAlignment="1">
      <alignment horizontal="center" vertical="center" textRotation="255" shrinkToFit="1"/>
    </xf>
    <xf numFmtId="0" fontId="4" fillId="0" borderId="14" xfId="0" applyFont="1" applyFill="1" applyBorder="1" applyAlignment="1">
      <alignment horizontal="center" vertical="center" textRotation="255" shrinkToFit="1"/>
    </xf>
    <xf numFmtId="38" fontId="40" fillId="0" borderId="3" xfId="2" applyFont="1" applyFill="1" applyBorder="1" applyAlignment="1">
      <alignment vertical="center" shrinkToFit="1"/>
    </xf>
    <xf numFmtId="0" fontId="40" fillId="0" borderId="3" xfId="0" applyFont="1" applyFill="1" applyBorder="1" applyAlignment="1">
      <alignment vertical="center" shrinkToFit="1"/>
    </xf>
    <xf numFmtId="0" fontId="16" fillId="0" borderId="10" xfId="0" applyFont="1" applyFill="1" applyBorder="1" applyAlignment="1">
      <alignment horizontal="center" vertical="center" shrinkToFit="1"/>
    </xf>
    <xf numFmtId="0" fontId="7" fillId="0" borderId="2" xfId="0" applyFont="1" applyFill="1" applyBorder="1" applyAlignment="1">
      <alignment horizontal="center" vertical="center" shrinkToFit="1"/>
    </xf>
    <xf numFmtId="0" fontId="0" fillId="0" borderId="37" xfId="0" applyFill="1" applyBorder="1" applyAlignment="1">
      <alignment vertical="center"/>
    </xf>
    <xf numFmtId="0" fontId="0" fillId="0" borderId="14" xfId="0" applyFill="1" applyBorder="1" applyAlignment="1">
      <alignment vertical="center"/>
    </xf>
    <xf numFmtId="0" fontId="4" fillId="0" borderId="4" xfId="0" applyFont="1" applyFill="1" applyBorder="1" applyAlignment="1">
      <alignment horizontal="center" vertical="center" shrinkToFit="1"/>
    </xf>
    <xf numFmtId="0" fontId="7" fillId="0" borderId="4" xfId="0" applyFont="1" applyFill="1" applyBorder="1" applyAlignment="1">
      <alignment horizontal="center" vertical="center" shrinkToFit="1"/>
    </xf>
    <xf numFmtId="0" fontId="4" fillId="0" borderId="4" xfId="0" applyFont="1" applyFill="1" applyBorder="1" applyAlignment="1">
      <alignment horizontal="center" vertical="center" textRotation="255" shrinkToFit="1"/>
    </xf>
    <xf numFmtId="0" fontId="7" fillId="0" borderId="4" xfId="0" applyFont="1" applyFill="1" applyBorder="1" applyAlignment="1">
      <alignment horizontal="center" vertical="center" textRotation="255" shrinkToFit="1"/>
    </xf>
    <xf numFmtId="38" fontId="40" fillId="0" borderId="11" xfId="2" applyFont="1" applyFill="1" applyBorder="1" applyAlignment="1">
      <alignment horizontal="right" vertical="center" shrinkToFit="1"/>
    </xf>
    <xf numFmtId="0" fontId="40" fillId="0" borderId="0" xfId="0" applyFont="1" applyFill="1" applyBorder="1" applyAlignment="1">
      <alignment vertical="center" shrinkToFit="1"/>
    </xf>
    <xf numFmtId="38" fontId="40" fillId="0" borderId="11" xfId="2" applyFont="1" applyFill="1" applyBorder="1" applyAlignment="1">
      <alignment vertical="center" shrinkToFit="1"/>
    </xf>
    <xf numFmtId="38" fontId="40" fillId="0" borderId="3" xfId="2" applyFont="1" applyFill="1" applyBorder="1" applyAlignment="1">
      <alignment horizontal="right" vertical="center" shrinkToFit="1"/>
    </xf>
    <xf numFmtId="0" fontId="35" fillId="0" borderId="0" xfId="0" applyFont="1" applyFill="1" applyAlignment="1">
      <alignment horizontal="center" vertical="center"/>
    </xf>
    <xf numFmtId="0" fontId="72" fillId="0" borderId="0" xfId="0" applyFont="1" applyFill="1" applyAlignment="1">
      <alignment horizontal="center" vertical="center"/>
    </xf>
    <xf numFmtId="38" fontId="29" fillId="0" borderId="48" xfId="2" applyFont="1" applyFill="1" applyBorder="1" applyAlignment="1" applyProtection="1">
      <alignment vertical="center" shrinkToFit="1"/>
      <protection locked="0"/>
    </xf>
    <xf numFmtId="0" fontId="97" fillId="0" borderId="24" xfId="0" applyFont="1" applyFill="1" applyBorder="1" applyAlignment="1" applyProtection="1">
      <alignment vertical="center" shrinkToFit="1"/>
      <protection locked="0"/>
    </xf>
    <xf numFmtId="177" fontId="84" fillId="0" borderId="16" xfId="0" applyNumberFormat="1" applyFont="1" applyFill="1" applyBorder="1" applyAlignment="1" applyProtection="1">
      <alignment horizontal="center" vertical="center" shrinkToFit="1"/>
    </xf>
    <xf numFmtId="177" fontId="84" fillId="0" borderId="0" xfId="0" applyNumberFormat="1" applyFont="1" applyFill="1" applyBorder="1" applyAlignment="1" applyProtection="1">
      <alignment horizontal="center" vertical="center" shrinkToFit="1"/>
    </xf>
    <xf numFmtId="177" fontId="84" fillId="0" borderId="87" xfId="0" applyNumberFormat="1" applyFont="1" applyFill="1" applyBorder="1" applyAlignment="1" applyProtection="1">
      <alignment horizontal="center" vertical="center" shrinkToFit="1"/>
    </xf>
    <xf numFmtId="177" fontId="84" fillId="0" borderId="25" xfId="0" applyNumberFormat="1" applyFont="1" applyFill="1" applyBorder="1" applyAlignment="1" applyProtection="1">
      <alignment horizontal="center" vertical="center" shrinkToFit="1"/>
    </xf>
    <xf numFmtId="177" fontId="84" fillId="0" borderId="58" xfId="0" applyNumberFormat="1" applyFont="1" applyFill="1" applyBorder="1" applyAlignment="1" applyProtection="1">
      <alignment horizontal="center" vertical="center" shrinkToFit="1"/>
    </xf>
    <xf numFmtId="177" fontId="84" fillId="0" borderId="88" xfId="0" applyNumberFormat="1" applyFont="1" applyFill="1" applyBorder="1" applyAlignment="1" applyProtection="1">
      <alignment horizontal="center" vertical="center" shrinkToFit="1"/>
    </xf>
    <xf numFmtId="38" fontId="30" fillId="0" borderId="37" xfId="0" applyNumberFormat="1" applyFont="1" applyFill="1" applyBorder="1" applyAlignment="1" applyProtection="1">
      <alignment horizontal="left" vertical="top"/>
    </xf>
    <xf numFmtId="0" fontId="5" fillId="0" borderId="100" xfId="0" applyFont="1" applyFill="1" applyBorder="1" applyAlignment="1" applyProtection="1">
      <alignment vertical="center"/>
    </xf>
    <xf numFmtId="0" fontId="5" fillId="0" borderId="54" xfId="0" applyFont="1" applyFill="1" applyBorder="1" applyAlignment="1" applyProtection="1">
      <alignment vertical="center"/>
    </xf>
    <xf numFmtId="178" fontId="79" fillId="0" borderId="98" xfId="0" applyNumberFormat="1" applyFont="1" applyFill="1" applyBorder="1" applyAlignment="1" applyProtection="1">
      <alignment vertical="center"/>
    </xf>
    <xf numFmtId="0" fontId="0" fillId="0" borderId="35" xfId="0" applyFill="1" applyBorder="1"/>
    <xf numFmtId="0" fontId="0" fillId="0" borderId="62" xfId="0" applyFill="1" applyBorder="1"/>
    <xf numFmtId="0" fontId="4" fillId="0" borderId="36" xfId="0" applyFont="1" applyFill="1" applyBorder="1" applyAlignment="1">
      <alignment horizontal="center" vertical="center" shrinkToFit="1"/>
    </xf>
    <xf numFmtId="0" fontId="40" fillId="0" borderId="63" xfId="0" applyFont="1" applyFill="1" applyBorder="1" applyAlignment="1">
      <alignment horizontal="center" vertical="center"/>
    </xf>
    <xf numFmtId="0" fontId="0" fillId="0" borderId="99" xfId="0" applyFill="1" applyBorder="1"/>
    <xf numFmtId="0" fontId="4" fillId="0" borderId="10" xfId="0" applyFont="1" applyFill="1" applyBorder="1" applyAlignment="1">
      <alignment horizontal="center" vertical="center" shrinkToFit="1"/>
    </xf>
    <xf numFmtId="0" fontId="0" fillId="0" borderId="11" xfId="0" applyFill="1" applyBorder="1"/>
    <xf numFmtId="0" fontId="0" fillId="0" borderId="12" xfId="0" applyFill="1" applyBorder="1"/>
    <xf numFmtId="0" fontId="4" fillId="0" borderId="35" xfId="0" applyFont="1" applyFill="1" applyBorder="1" applyAlignment="1">
      <alignment vertical="center" textRotation="255" shrinkToFit="1"/>
    </xf>
    <xf numFmtId="0" fontId="0" fillId="0" borderId="35" xfId="0" applyFill="1" applyBorder="1" applyAlignment="1">
      <alignment shrinkToFit="1"/>
    </xf>
    <xf numFmtId="0" fontId="0" fillId="0" borderId="12" xfId="0" applyFill="1" applyBorder="1" applyAlignment="1">
      <alignment shrinkToFit="1"/>
    </xf>
    <xf numFmtId="38" fontId="29" fillId="0" borderId="55" xfId="2" applyFont="1" applyFill="1" applyBorder="1" applyAlignment="1" applyProtection="1">
      <alignment vertical="center" shrinkToFit="1"/>
      <protection locked="0"/>
    </xf>
    <xf numFmtId="0" fontId="0" fillId="0" borderId="15" xfId="0" applyFill="1" applyBorder="1" applyAlignment="1" applyProtection="1">
      <protection locked="0"/>
    </xf>
    <xf numFmtId="0" fontId="0" fillId="0" borderId="24" xfId="0" applyFill="1" applyBorder="1" applyAlignment="1" applyProtection="1">
      <protection locked="0"/>
    </xf>
    <xf numFmtId="0" fontId="0" fillId="0" borderId="14" xfId="0" applyFill="1" applyBorder="1"/>
    <xf numFmtId="0" fontId="0" fillId="0" borderId="24" xfId="0" applyFill="1" applyBorder="1" applyProtection="1">
      <protection locked="0"/>
    </xf>
    <xf numFmtId="0" fontId="30" fillId="0" borderId="100" xfId="0" applyFont="1" applyFill="1" applyBorder="1" applyAlignment="1" applyProtection="1">
      <alignment vertical="top"/>
    </xf>
    <xf numFmtId="0" fontId="0" fillId="0" borderId="0" xfId="0"/>
    <xf numFmtId="38" fontId="4" fillId="0" borderId="36" xfId="0" applyNumberFormat="1" applyFont="1" applyFill="1" applyBorder="1" applyAlignment="1">
      <alignment horizontal="center" vertical="center" shrinkToFit="1"/>
    </xf>
    <xf numFmtId="0" fontId="4" fillId="0" borderId="35" xfId="0" applyFont="1" applyFill="1" applyBorder="1" applyAlignment="1">
      <alignment horizontal="center" vertical="center" shrinkToFit="1"/>
    </xf>
    <xf numFmtId="0" fontId="4" fillId="0" borderId="12" xfId="0" applyFont="1" applyFill="1" applyBorder="1" applyAlignment="1">
      <alignment horizontal="center" vertical="center" shrinkToFit="1"/>
    </xf>
    <xf numFmtId="38" fontId="40" fillId="0" borderId="65" xfId="3" applyFont="1" applyFill="1" applyBorder="1" applyAlignment="1">
      <alignment vertical="center" shrinkToFit="1"/>
    </xf>
    <xf numFmtId="0" fontId="0" fillId="0" borderId="90" xfId="0" applyFill="1" applyBorder="1"/>
    <xf numFmtId="0" fontId="0" fillId="0" borderId="10" xfId="0" applyBorder="1"/>
    <xf numFmtId="0" fontId="0" fillId="0" borderId="31" xfId="0" applyFill="1" applyBorder="1"/>
    <xf numFmtId="0" fontId="0" fillId="0" borderId="54" xfId="0" applyBorder="1"/>
    <xf numFmtId="0" fontId="0" fillId="0" borderId="12" xfId="0" applyFill="1" applyBorder="1" applyAlignment="1">
      <alignment vertical="center"/>
    </xf>
    <xf numFmtId="0" fontId="0" fillId="0" borderId="59" xfId="0" applyFill="1" applyBorder="1"/>
    <xf numFmtId="0" fontId="4" fillId="0" borderId="36" xfId="0" applyFont="1" applyFill="1" applyBorder="1" applyAlignment="1">
      <alignment vertical="center" wrapText="1" shrinkToFit="1"/>
    </xf>
    <xf numFmtId="0" fontId="0" fillId="0" borderId="35" xfId="0" applyFont="1" applyFill="1" applyBorder="1" applyAlignment="1">
      <alignment wrapText="1"/>
    </xf>
    <xf numFmtId="0" fontId="0" fillId="0" borderId="12" xfId="0" applyFont="1" applyFill="1" applyBorder="1" applyAlignment="1">
      <alignment wrapText="1"/>
    </xf>
    <xf numFmtId="0" fontId="0" fillId="0" borderId="37" xfId="0" applyFill="1" applyBorder="1" applyAlignment="1"/>
    <xf numFmtId="0" fontId="0" fillId="0" borderId="14" xfId="0" applyFill="1" applyBorder="1" applyAlignment="1"/>
    <xf numFmtId="0" fontId="0" fillId="0" borderId="87" xfId="0" applyFill="1" applyBorder="1" applyAlignment="1"/>
    <xf numFmtId="0" fontId="0" fillId="0" borderId="90" xfId="0" applyFill="1" applyBorder="1" applyAlignment="1"/>
    <xf numFmtId="38" fontId="29" fillId="0" borderId="19" xfId="3" applyFont="1" applyFill="1" applyBorder="1" applyAlignment="1" applyProtection="1">
      <alignment vertical="center" shrinkToFit="1"/>
      <protection locked="0"/>
    </xf>
    <xf numFmtId="38" fontId="29" fillId="0" borderId="15" xfId="3" applyFont="1" applyFill="1" applyBorder="1" applyAlignment="1" applyProtection="1">
      <alignment vertical="center" shrinkToFit="1"/>
      <protection locked="0"/>
    </xf>
    <xf numFmtId="38" fontId="29" fillId="0" borderId="103" xfId="3" applyFont="1" applyFill="1" applyBorder="1" applyAlignment="1" applyProtection="1">
      <alignment vertical="center" shrinkToFit="1"/>
      <protection locked="0"/>
    </xf>
    <xf numFmtId="0" fontId="15" fillId="0" borderId="2" xfId="0" applyFont="1" applyFill="1" applyBorder="1" applyAlignment="1">
      <alignment horizontal="center" vertical="center" shrinkToFit="1"/>
    </xf>
    <xf numFmtId="0" fontId="74" fillId="0" borderId="2" xfId="0" applyFont="1" applyFill="1" applyBorder="1" applyAlignment="1">
      <alignment horizontal="center" vertical="center" shrinkToFit="1"/>
    </xf>
    <xf numFmtId="178" fontId="79" fillId="0" borderId="92" xfId="0" applyNumberFormat="1" applyFont="1" applyFill="1" applyBorder="1" applyAlignment="1" applyProtection="1">
      <alignment vertical="center"/>
    </xf>
    <xf numFmtId="178" fontId="79" fillId="0" borderId="89" xfId="0" applyNumberFormat="1" applyFont="1" applyFill="1" applyBorder="1" applyAlignment="1" applyProtection="1">
      <alignment vertical="center"/>
    </xf>
    <xf numFmtId="38" fontId="33" fillId="0" borderId="3" xfId="3" applyFont="1" applyFill="1" applyBorder="1" applyAlignment="1">
      <alignment horizontal="right" vertical="center"/>
    </xf>
    <xf numFmtId="38" fontId="33" fillId="0" borderId="3" xfId="3" applyFont="1" applyFill="1" applyBorder="1" applyAlignment="1">
      <alignment vertical="center"/>
    </xf>
    <xf numFmtId="0" fontId="33" fillId="0" borderId="3" xfId="0" applyFont="1" applyFill="1" applyBorder="1" applyAlignment="1">
      <alignment vertical="center"/>
    </xf>
    <xf numFmtId="0" fontId="4" fillId="0" borderId="35" xfId="0" applyFont="1" applyFill="1" applyBorder="1" applyAlignment="1">
      <alignment horizontal="center" vertical="center" textRotation="255" shrinkToFit="1"/>
    </xf>
    <xf numFmtId="0" fontId="4" fillId="0" borderId="62" xfId="0" applyFont="1" applyFill="1" applyBorder="1" applyAlignment="1">
      <alignment horizontal="center" vertical="center" textRotation="255" shrinkToFit="1"/>
    </xf>
    <xf numFmtId="38" fontId="73" fillId="0" borderId="2" xfId="3" applyFont="1" applyFill="1" applyBorder="1" applyAlignment="1" applyProtection="1">
      <alignment vertical="center" shrinkToFit="1"/>
    </xf>
    <xf numFmtId="0" fontId="74" fillId="0" borderId="2" xfId="0" applyFont="1" applyFill="1" applyBorder="1" applyAlignment="1">
      <alignment vertical="center" shrinkToFit="1"/>
    </xf>
    <xf numFmtId="0" fontId="11" fillId="0" borderId="14" xfId="0" applyFont="1" applyFill="1" applyBorder="1" applyAlignment="1">
      <alignment vertical="center"/>
    </xf>
    <xf numFmtId="0" fontId="4" fillId="0" borderId="36" xfId="0" applyFont="1" applyFill="1" applyBorder="1" applyAlignment="1">
      <alignment horizontal="center" vertical="center" wrapText="1" shrinkToFit="1"/>
    </xf>
    <xf numFmtId="0" fontId="7" fillId="0" borderId="12" xfId="0" applyFont="1" applyFill="1" applyBorder="1" applyAlignment="1">
      <alignment horizontal="center" vertical="center" shrinkToFit="1"/>
    </xf>
    <xf numFmtId="0" fontId="72" fillId="0" borderId="23" xfId="0" applyFont="1" applyFill="1" applyBorder="1" applyAlignment="1" applyProtection="1">
      <alignment horizontal="center" vertical="top" shrinkToFit="1"/>
    </xf>
    <xf numFmtId="0" fontId="90" fillId="0" borderId="12" xfId="0" applyFont="1" applyFill="1" applyBorder="1" applyAlignment="1" applyProtection="1">
      <alignment vertical="center" shrinkToFit="1"/>
    </xf>
    <xf numFmtId="0" fontId="90" fillId="0" borderId="60" xfId="0" applyFont="1" applyFill="1" applyBorder="1" applyAlignment="1" applyProtection="1">
      <alignment vertical="center" shrinkToFit="1"/>
    </xf>
    <xf numFmtId="0" fontId="90" fillId="0" borderId="4" xfId="0" applyFont="1" applyFill="1" applyBorder="1" applyAlignment="1" applyProtection="1">
      <alignment vertical="center" shrinkToFit="1"/>
    </xf>
    <xf numFmtId="0" fontId="72" fillId="0" borderId="53" xfId="0" applyFont="1" applyFill="1" applyBorder="1" applyAlignment="1" applyProtection="1">
      <alignment horizontal="center" vertical="top" shrinkToFit="1"/>
    </xf>
    <xf numFmtId="38" fontId="126" fillId="0" borderId="3" xfId="2" applyFont="1" applyFill="1" applyBorder="1" applyAlignment="1">
      <alignment vertical="center"/>
    </xf>
    <xf numFmtId="0" fontId="126" fillId="0" borderId="3" xfId="0" applyFont="1" applyFill="1" applyBorder="1" applyAlignment="1">
      <alignment vertical="center"/>
    </xf>
    <xf numFmtId="38" fontId="29" fillId="0" borderId="55" xfId="3" applyFont="1" applyFill="1" applyBorder="1" applyAlignment="1" applyProtection="1">
      <alignment vertical="center" shrinkToFit="1"/>
      <protection locked="0"/>
    </xf>
    <xf numFmtId="38" fontId="29" fillId="0" borderId="24" xfId="3" applyFont="1" applyFill="1" applyBorder="1" applyAlignment="1" applyProtection="1">
      <alignment vertical="center" shrinkToFit="1"/>
      <protection locked="0"/>
    </xf>
    <xf numFmtId="0" fontId="40" fillId="0" borderId="10" xfId="0" applyFont="1" applyFill="1" applyBorder="1" applyAlignment="1">
      <alignment vertical="center"/>
    </xf>
    <xf numFmtId="0" fontId="0" fillId="0" borderId="0" xfId="0" applyAlignment="1">
      <alignment vertical="center"/>
    </xf>
    <xf numFmtId="38" fontId="40" fillId="0" borderId="3" xfId="2" applyFont="1" applyFill="1" applyBorder="1" applyAlignment="1">
      <alignment vertical="center"/>
    </xf>
    <xf numFmtId="0" fontId="0" fillId="0" borderId="3" xfId="0" applyFont="1" applyFill="1" applyBorder="1" applyAlignment="1">
      <alignment vertical="center"/>
    </xf>
    <xf numFmtId="38" fontId="103" fillId="0" borderId="18" xfId="2" applyFont="1" applyFill="1" applyBorder="1" applyAlignment="1" applyProtection="1">
      <alignment vertical="center" shrinkToFit="1"/>
      <protection locked="0"/>
    </xf>
    <xf numFmtId="0" fontId="102" fillId="0" borderId="49" xfId="0" applyFont="1" applyFill="1" applyBorder="1" applyAlignment="1" applyProtection="1">
      <alignment vertical="center" shrinkToFit="1"/>
      <protection locked="0"/>
    </xf>
    <xf numFmtId="38" fontId="29" fillId="0" borderId="22" xfId="2" applyFont="1" applyFill="1" applyBorder="1" applyAlignment="1" applyProtection="1">
      <alignment vertical="center" shrinkToFit="1"/>
      <protection locked="0"/>
    </xf>
    <xf numFmtId="0" fontId="33" fillId="0" borderId="26" xfId="0" applyFont="1" applyFill="1" applyBorder="1" applyAlignment="1">
      <alignment vertical="center"/>
    </xf>
    <xf numFmtId="38" fontId="73" fillId="0" borderId="33" xfId="3" applyFont="1" applyFill="1" applyBorder="1" applyAlignment="1">
      <alignment horizontal="center" vertical="center" shrinkToFit="1"/>
    </xf>
    <xf numFmtId="38" fontId="73" fillId="0" borderId="37" xfId="3" applyFont="1" applyFill="1" applyBorder="1" applyAlignment="1">
      <alignment horizontal="center" vertical="center" shrinkToFit="1"/>
    </xf>
    <xf numFmtId="38" fontId="73" fillId="0" borderId="101" xfId="3" applyFont="1" applyFill="1" applyBorder="1" applyAlignment="1">
      <alignment horizontal="center" vertical="center" shrinkToFit="1"/>
    </xf>
    <xf numFmtId="38" fontId="4" fillId="0" borderId="38" xfId="3" applyFont="1" applyFill="1" applyBorder="1" applyAlignment="1">
      <alignment vertical="center" shrinkToFit="1"/>
    </xf>
    <xf numFmtId="38" fontId="4" fillId="0" borderId="28" xfId="3" applyFont="1" applyFill="1" applyBorder="1" applyAlignment="1">
      <alignment vertical="center" shrinkToFit="1"/>
    </xf>
    <xf numFmtId="38" fontId="4" fillId="0" borderId="29" xfId="3" applyFont="1" applyFill="1" applyBorder="1" applyAlignment="1">
      <alignment vertical="center" shrinkToFit="1"/>
    </xf>
    <xf numFmtId="0" fontId="4" fillId="0" borderId="4"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4" fillId="0" borderId="36" xfId="0" applyFont="1" applyFill="1" applyBorder="1" applyAlignment="1">
      <alignment vertical="center"/>
    </xf>
    <xf numFmtId="0" fontId="0" fillId="0" borderId="12" xfId="0" applyBorder="1" applyAlignment="1">
      <alignment vertical="center"/>
    </xf>
    <xf numFmtId="0" fontId="0" fillId="0" borderId="14" xfId="0" applyBorder="1" applyAlignment="1">
      <alignment vertical="center"/>
    </xf>
    <xf numFmtId="0" fontId="0" fillId="0" borderId="90" xfId="0" applyBorder="1" applyAlignment="1">
      <alignment vertical="center"/>
    </xf>
    <xf numFmtId="38" fontId="29" fillId="0" borderId="19" xfId="2" applyFont="1" applyFill="1" applyBorder="1" applyAlignment="1" applyProtection="1">
      <alignment vertical="center"/>
      <protection locked="0"/>
    </xf>
    <xf numFmtId="0" fontId="0" fillId="0" borderId="22" xfId="0" applyBorder="1" applyAlignment="1" applyProtection="1">
      <alignment vertical="center"/>
      <protection locked="0"/>
    </xf>
    <xf numFmtId="38" fontId="29" fillId="0" borderId="55" xfId="2" applyFont="1" applyFill="1" applyBorder="1" applyAlignment="1" applyProtection="1">
      <alignment vertical="center"/>
      <protection locked="0"/>
    </xf>
    <xf numFmtId="0" fontId="97" fillId="0" borderId="24" xfId="0" applyFont="1" applyFill="1" applyBorder="1" applyAlignment="1" applyProtection="1">
      <alignment vertical="center"/>
      <protection locked="0"/>
    </xf>
    <xf numFmtId="0" fontId="4" fillId="0" borderId="36" xfId="0" applyFont="1" applyFill="1" applyBorder="1" applyAlignment="1">
      <alignment vertical="center" shrinkToFit="1"/>
    </xf>
    <xf numFmtId="0" fontId="7" fillId="0" borderId="12" xfId="0" applyFont="1" applyFill="1" applyBorder="1" applyAlignment="1">
      <alignment vertical="center" shrinkToFit="1"/>
    </xf>
    <xf numFmtId="0" fontId="58" fillId="0" borderId="0" xfId="0" applyFont="1" applyAlignment="1">
      <alignment horizontal="center" vertical="top"/>
    </xf>
    <xf numFmtId="0" fontId="58" fillId="0" borderId="0" xfId="0" applyFont="1" applyAlignment="1">
      <alignment vertical="top"/>
    </xf>
    <xf numFmtId="38" fontId="4" fillId="0" borderId="36" xfId="3" applyFont="1" applyFill="1" applyBorder="1" applyAlignment="1">
      <alignment horizontal="center" vertical="center" wrapText="1"/>
    </xf>
    <xf numFmtId="38" fontId="4" fillId="0" borderId="35" xfId="3" applyFont="1" applyFill="1" applyBorder="1" applyAlignment="1">
      <alignment horizontal="center" vertical="center" wrapText="1"/>
    </xf>
    <xf numFmtId="38" fontId="4" fillId="0" borderId="62" xfId="3" applyFont="1" applyFill="1" applyBorder="1" applyAlignment="1">
      <alignment horizontal="center" vertical="center" wrapText="1"/>
    </xf>
    <xf numFmtId="38" fontId="40" fillId="0" borderId="65" xfId="3" applyFont="1" applyFill="1" applyBorder="1" applyAlignment="1">
      <alignment horizontal="center" vertical="center" shrinkToFit="1"/>
    </xf>
    <xf numFmtId="38" fontId="40" fillId="0" borderId="87" xfId="3" applyFont="1" applyFill="1" applyBorder="1" applyAlignment="1">
      <alignment horizontal="center" vertical="center" shrinkToFit="1"/>
    </xf>
    <xf numFmtId="38" fontId="40" fillId="0" borderId="102" xfId="3" applyFont="1" applyFill="1" applyBorder="1" applyAlignment="1">
      <alignment horizontal="center" vertical="center" shrinkToFit="1"/>
    </xf>
    <xf numFmtId="38" fontId="14" fillId="0" borderId="33" xfId="3" applyFont="1" applyFill="1" applyBorder="1" applyAlignment="1">
      <alignment horizontal="center" vertical="center"/>
    </xf>
    <xf numFmtId="38" fontId="14" fillId="0" borderId="37" xfId="3" applyFont="1" applyFill="1" applyBorder="1" applyAlignment="1">
      <alignment horizontal="center" vertical="center"/>
    </xf>
    <xf numFmtId="38" fontId="14" fillId="0" borderId="101" xfId="3" applyFont="1" applyFill="1" applyBorder="1" applyAlignment="1">
      <alignment horizontal="center" vertical="center"/>
    </xf>
    <xf numFmtId="0" fontId="14" fillId="0" borderId="2" xfId="0" applyFont="1" applyFill="1" applyBorder="1" applyAlignment="1" applyProtection="1">
      <alignment vertical="center"/>
    </xf>
    <xf numFmtId="0" fontId="14" fillId="0" borderId="2" xfId="0" applyFont="1" applyFill="1" applyBorder="1" applyAlignment="1">
      <alignment vertical="center"/>
    </xf>
    <xf numFmtId="38" fontId="29" fillId="0" borderId="19" xfId="3" applyFont="1" applyFill="1" applyBorder="1" applyAlignment="1" applyProtection="1">
      <alignment horizontal="center" vertical="center"/>
      <protection locked="0"/>
    </xf>
    <xf numFmtId="38" fontId="29" fillId="0" borderId="15" xfId="3" applyFont="1" applyFill="1" applyBorder="1" applyAlignment="1" applyProtection="1">
      <alignment horizontal="center" vertical="center"/>
      <protection locked="0"/>
    </xf>
    <xf numFmtId="38" fontId="29" fillId="0" borderId="103" xfId="3" applyFont="1" applyFill="1" applyBorder="1" applyAlignment="1" applyProtection="1">
      <alignment horizontal="center" vertical="center"/>
      <protection locked="0"/>
    </xf>
    <xf numFmtId="38" fontId="4" fillId="0" borderId="10" xfId="2" applyFont="1" applyFill="1" applyBorder="1" applyAlignment="1">
      <alignment vertical="center" shrinkToFit="1"/>
    </xf>
    <xf numFmtId="0" fontId="5" fillId="0" borderId="35" xfId="0" applyFont="1" applyFill="1" applyBorder="1" applyAlignment="1" applyProtection="1">
      <alignment horizontal="center" vertical="top"/>
    </xf>
    <xf numFmtId="0" fontId="72" fillId="0" borderId="45" xfId="0" applyFont="1" applyFill="1" applyBorder="1" applyAlignment="1" applyProtection="1">
      <alignment horizontal="center" vertical="top" shrinkToFit="1"/>
    </xf>
    <xf numFmtId="0" fontId="30" fillId="0" borderId="50" xfId="0" applyFont="1" applyFill="1" applyBorder="1" applyAlignment="1" applyProtection="1">
      <alignment horizontal="left" vertical="top"/>
    </xf>
    <xf numFmtId="0" fontId="0" fillId="0" borderId="23" xfId="0" applyBorder="1" applyAlignment="1" applyProtection="1">
      <alignment horizontal="left" vertical="top"/>
    </xf>
    <xf numFmtId="178" fontId="79" fillId="0" borderId="28" xfId="0" applyNumberFormat="1" applyFont="1" applyFill="1" applyBorder="1" applyAlignment="1" applyProtection="1">
      <alignment vertical="center"/>
    </xf>
    <xf numFmtId="178" fontId="79" fillId="0" borderId="35" xfId="0" applyNumberFormat="1" applyFont="1" applyFill="1" applyBorder="1" applyAlignment="1" applyProtection="1">
      <alignment vertical="center"/>
    </xf>
    <xf numFmtId="38" fontId="29" fillId="0" borderId="18" xfId="2" applyFont="1" applyFill="1" applyBorder="1" applyAlignment="1" applyProtection="1">
      <alignment vertical="center"/>
      <protection locked="0"/>
    </xf>
    <xf numFmtId="0" fontId="97" fillId="0" borderId="18" xfId="0" applyFont="1" applyFill="1" applyBorder="1" applyAlignment="1" applyProtection="1">
      <alignment vertical="center"/>
      <protection locked="0"/>
    </xf>
    <xf numFmtId="38" fontId="4" fillId="0" borderId="10" xfId="3" applyFont="1" applyFill="1" applyBorder="1" applyAlignment="1">
      <alignment vertical="center" shrinkToFit="1"/>
    </xf>
    <xf numFmtId="0" fontId="30" fillId="0" borderId="23" xfId="0" applyFont="1" applyFill="1" applyBorder="1" applyAlignment="1" applyProtection="1">
      <alignment horizontal="left" vertical="top"/>
    </xf>
    <xf numFmtId="0" fontId="4" fillId="0" borderId="44" xfId="0" applyFont="1" applyFill="1" applyBorder="1" applyAlignment="1">
      <alignment horizontal="center" vertical="center" textRotation="255" shrinkToFit="1"/>
    </xf>
    <xf numFmtId="38" fontId="4" fillId="0" borderId="4" xfId="2" applyFont="1" applyFill="1" applyBorder="1" applyAlignment="1">
      <alignment horizontal="center" vertical="center" shrinkToFit="1"/>
    </xf>
    <xf numFmtId="38" fontId="4" fillId="0" borderId="44" xfId="2" applyFont="1" applyFill="1" applyBorder="1" applyAlignment="1">
      <alignment horizontal="center" vertical="center" shrinkToFit="1"/>
    </xf>
    <xf numFmtId="38" fontId="4" fillId="0" borderId="4" xfId="2" applyFont="1" applyFill="1" applyBorder="1" applyAlignment="1">
      <alignment horizontal="center" vertical="center" textRotation="255" shrinkToFit="1"/>
    </xf>
    <xf numFmtId="38" fontId="4" fillId="0" borderId="2" xfId="2" applyFont="1" applyFill="1" applyBorder="1" applyAlignment="1">
      <alignment horizontal="center" vertical="center" shrinkToFit="1"/>
    </xf>
    <xf numFmtId="38" fontId="4" fillId="0" borderId="33" xfId="2" applyFont="1" applyFill="1" applyBorder="1" applyAlignment="1">
      <alignment horizontal="center" vertical="center" shrinkToFit="1"/>
    </xf>
    <xf numFmtId="38" fontId="29" fillId="0" borderId="15" xfId="2" applyFont="1" applyFill="1" applyBorder="1" applyAlignment="1" applyProtection="1">
      <alignment vertical="center"/>
      <protection locked="0"/>
    </xf>
    <xf numFmtId="38" fontId="29" fillId="0" borderId="24" xfId="2" applyFont="1" applyFill="1" applyBorder="1" applyAlignment="1" applyProtection="1">
      <alignment vertical="center"/>
      <protection locked="0"/>
    </xf>
    <xf numFmtId="0" fontId="14" fillId="0" borderId="2" xfId="0" applyFont="1" applyFill="1" applyBorder="1" applyAlignment="1">
      <alignment vertical="center" shrinkToFit="1"/>
    </xf>
    <xf numFmtId="0" fontId="0" fillId="0" borderId="23" xfId="0" applyFill="1" applyBorder="1" applyAlignment="1" applyProtection="1">
      <alignment horizontal="left" vertical="top"/>
    </xf>
    <xf numFmtId="0" fontId="90" fillId="0" borderId="0" xfId="0" applyFont="1" applyFill="1" applyAlignment="1" applyProtection="1">
      <alignment horizontal="center" vertical="center"/>
    </xf>
    <xf numFmtId="0" fontId="40" fillId="0" borderId="10" xfId="0" applyFont="1" applyFill="1" applyBorder="1" applyAlignment="1">
      <alignment horizontal="center" vertical="center"/>
    </xf>
    <xf numFmtId="0" fontId="58" fillId="0" borderId="0" xfId="0" applyFont="1" applyFill="1" applyBorder="1" applyAlignment="1">
      <alignment horizontal="center" vertical="center" textRotation="255"/>
    </xf>
    <xf numFmtId="0" fontId="0" fillId="0" borderId="0" xfId="0" applyAlignment="1">
      <alignment vertical="center" textRotation="255"/>
    </xf>
    <xf numFmtId="178" fontId="79" fillId="0" borderId="38" xfId="0" applyNumberFormat="1" applyFont="1" applyFill="1" applyBorder="1" applyAlignment="1" applyProtection="1">
      <alignment vertical="center"/>
    </xf>
    <xf numFmtId="178" fontId="79" fillId="0" borderId="36" xfId="0" applyNumberFormat="1" applyFont="1" applyFill="1" applyBorder="1" applyAlignment="1" applyProtection="1">
      <alignment vertical="center"/>
    </xf>
    <xf numFmtId="177" fontId="84" fillId="0" borderId="96" xfId="0" applyNumberFormat="1" applyFont="1" applyFill="1" applyBorder="1" applyAlignment="1" applyProtection="1">
      <alignment horizontal="center" vertical="center"/>
    </xf>
    <xf numFmtId="177" fontId="84" fillId="0" borderId="35" xfId="0" applyNumberFormat="1" applyFont="1" applyFill="1" applyBorder="1" applyAlignment="1" applyProtection="1">
      <alignment horizontal="center" vertical="center"/>
    </xf>
    <xf numFmtId="177" fontId="84" fillId="0" borderId="104" xfId="0" applyNumberFormat="1" applyFont="1" applyFill="1" applyBorder="1" applyAlignment="1" applyProtection="1">
      <alignment horizontal="center" vertical="center"/>
    </xf>
    <xf numFmtId="177" fontId="84" fillId="0" borderId="89" xfId="0" applyNumberFormat="1" applyFont="1" applyFill="1" applyBorder="1" applyAlignment="1" applyProtection="1">
      <alignment horizontal="center" vertical="center"/>
    </xf>
    <xf numFmtId="177" fontId="84" fillId="0" borderId="43" xfId="0" applyNumberFormat="1" applyFont="1" applyFill="1" applyBorder="1" applyAlignment="1" applyProtection="1">
      <alignment horizontal="center" vertical="center"/>
    </xf>
    <xf numFmtId="0" fontId="40" fillId="0" borderId="31" xfId="0" applyFont="1" applyFill="1" applyBorder="1" applyAlignment="1">
      <alignment horizontal="center" vertical="center"/>
    </xf>
    <xf numFmtId="0" fontId="0" fillId="0" borderId="86" xfId="0" applyFill="1" applyBorder="1" applyAlignment="1" applyProtection="1">
      <alignment horizontal="left" vertical="top"/>
    </xf>
    <xf numFmtId="0" fontId="90" fillId="0" borderId="5" xfId="0" applyFont="1" applyFill="1" applyBorder="1" applyAlignment="1" applyProtection="1">
      <alignment horizontal="center" vertical="center"/>
    </xf>
    <xf numFmtId="0" fontId="90" fillId="0" borderId="90" xfId="0" applyFont="1" applyFill="1" applyBorder="1" applyAlignment="1" applyProtection="1">
      <alignment horizontal="center" vertical="center"/>
    </xf>
    <xf numFmtId="0" fontId="17" fillId="0" borderId="3" xfId="0" applyFont="1" applyFill="1" applyBorder="1" applyAlignment="1" applyProtection="1">
      <alignment vertical="center"/>
    </xf>
    <xf numFmtId="0" fontId="0" fillId="0" borderId="3" xfId="0" applyFont="1" applyFill="1" applyBorder="1" applyAlignment="1" applyProtection="1">
      <alignment vertical="center"/>
    </xf>
    <xf numFmtId="0" fontId="0" fillId="0" borderId="59" xfId="0" applyFont="1" applyFill="1" applyBorder="1" applyAlignment="1" applyProtection="1">
      <alignment vertical="center"/>
    </xf>
    <xf numFmtId="0" fontId="40" fillId="0" borderId="99" xfId="0" applyFont="1" applyFill="1" applyBorder="1" applyAlignment="1">
      <alignment horizontal="center" vertical="center"/>
    </xf>
    <xf numFmtId="0" fontId="90" fillId="0" borderId="11" xfId="0" applyFont="1" applyFill="1" applyBorder="1" applyAlignment="1" applyProtection="1">
      <alignment horizontal="left" vertical="center" shrinkToFit="1"/>
    </xf>
    <xf numFmtId="0" fontId="90" fillId="0" borderId="38" xfId="0" applyFont="1" applyFill="1" applyBorder="1" applyAlignment="1" applyProtection="1">
      <alignment horizontal="left" vertical="center" shrinkToFit="1"/>
    </xf>
    <xf numFmtId="0" fontId="0" fillId="0" borderId="47" xfId="0" applyFill="1" applyBorder="1" applyAlignment="1" applyProtection="1">
      <alignment vertical="center"/>
    </xf>
    <xf numFmtId="0" fontId="0" fillId="0" borderId="65" xfId="0" applyFill="1" applyBorder="1" applyAlignment="1" applyProtection="1">
      <alignment vertical="center"/>
    </xf>
    <xf numFmtId="0" fontId="67" fillId="0" borderId="45" xfId="0" applyFont="1" applyBorder="1" applyAlignment="1" applyProtection="1">
      <alignment horizontal="center" vertical="top" shrinkToFit="1"/>
    </xf>
    <xf numFmtId="0" fontId="90" fillId="0" borderId="36" xfId="0" applyFont="1" applyFill="1" applyBorder="1" applyAlignment="1" applyProtection="1">
      <alignment vertical="center" shrinkToFit="1"/>
    </xf>
    <xf numFmtId="38" fontId="4" fillId="0" borderId="35" xfId="2" applyFont="1" applyFill="1" applyBorder="1" applyAlignment="1">
      <alignment horizontal="center" vertical="center" shrinkToFit="1"/>
    </xf>
    <xf numFmtId="38" fontId="4" fillId="0" borderId="12" xfId="2" applyFont="1" applyFill="1" applyBorder="1" applyAlignment="1">
      <alignment horizontal="center" vertical="center" shrinkToFit="1"/>
    </xf>
    <xf numFmtId="38" fontId="40" fillId="0" borderId="11" xfId="2" applyFont="1" applyFill="1" applyBorder="1" applyAlignment="1">
      <alignment vertical="center"/>
    </xf>
    <xf numFmtId="38" fontId="40" fillId="0" borderId="5" xfId="2" applyFont="1" applyFill="1" applyBorder="1" applyAlignment="1">
      <alignment vertical="center"/>
    </xf>
    <xf numFmtId="38" fontId="4" fillId="0" borderId="36" xfId="2" applyFont="1" applyFill="1" applyBorder="1" applyAlignment="1">
      <alignment horizontal="center" vertical="center" textRotation="255" shrinkToFit="1"/>
    </xf>
    <xf numFmtId="38" fontId="4" fillId="0" borderId="35" xfId="2" applyFont="1" applyFill="1" applyBorder="1" applyAlignment="1">
      <alignment horizontal="center" vertical="center" textRotation="255" shrinkToFit="1"/>
    </xf>
    <xf numFmtId="38" fontId="4" fillId="0" borderId="62" xfId="2" applyFont="1" applyFill="1" applyBorder="1" applyAlignment="1">
      <alignment horizontal="center" vertical="center" textRotation="255" shrinkToFit="1"/>
    </xf>
    <xf numFmtId="38" fontId="4" fillId="0" borderId="7" xfId="2" applyFont="1" applyFill="1" applyBorder="1" applyAlignment="1">
      <alignment horizontal="left" vertical="center" shrinkToFit="1"/>
    </xf>
    <xf numFmtId="38" fontId="4" fillId="0" borderId="6" xfId="2" applyFont="1" applyFill="1" applyBorder="1" applyAlignment="1">
      <alignment horizontal="left" vertical="center" shrinkToFit="1"/>
    </xf>
    <xf numFmtId="38" fontId="14" fillId="0" borderId="33" xfId="2" applyFont="1" applyFill="1" applyBorder="1" applyAlignment="1">
      <alignment horizontal="center" vertical="center"/>
    </xf>
    <xf numFmtId="38" fontId="14" fillId="0" borderId="14" xfId="2" applyFont="1" applyFill="1" applyBorder="1" applyAlignment="1">
      <alignment horizontal="center" vertical="center"/>
    </xf>
    <xf numFmtId="38" fontId="4" fillId="0" borderId="36" xfId="2" applyFont="1" applyFill="1" applyBorder="1" applyAlignment="1">
      <alignment vertical="center" shrinkToFit="1"/>
    </xf>
    <xf numFmtId="38" fontId="40" fillId="0" borderId="65" xfId="2" applyFont="1" applyFill="1" applyBorder="1" applyAlignment="1">
      <alignment vertical="center"/>
    </xf>
    <xf numFmtId="38" fontId="4" fillId="0" borderId="38" xfId="2" applyFont="1" applyFill="1" applyBorder="1" applyAlignment="1">
      <alignment vertical="center" shrinkToFit="1"/>
    </xf>
    <xf numFmtId="38" fontId="4" fillId="0" borderId="31" xfId="2" applyFont="1" applyFill="1" applyBorder="1" applyAlignment="1">
      <alignment vertical="center" shrinkToFit="1"/>
    </xf>
    <xf numFmtId="38" fontId="4" fillId="0" borderId="36" xfId="2" applyFont="1" applyFill="1" applyBorder="1" applyAlignment="1">
      <alignment vertical="center" wrapText="1"/>
    </xf>
    <xf numFmtId="0" fontId="40" fillId="0" borderId="14" xfId="0" applyFont="1" applyFill="1" applyBorder="1" applyAlignment="1" applyProtection="1">
      <alignment horizontal="center" vertical="center"/>
    </xf>
    <xf numFmtId="0" fontId="40" fillId="0" borderId="5" xfId="0" applyFont="1" applyFill="1" applyBorder="1" applyAlignment="1" applyProtection="1">
      <alignment vertical="center"/>
    </xf>
    <xf numFmtId="38" fontId="33" fillId="0" borderId="11" xfId="3" applyFont="1" applyFill="1" applyBorder="1" applyAlignment="1">
      <alignment vertical="center"/>
    </xf>
    <xf numFmtId="0" fontId="0" fillId="0" borderId="5" xfId="0" applyBorder="1" applyAlignment="1">
      <alignment vertical="center"/>
    </xf>
    <xf numFmtId="38" fontId="4" fillId="0" borderId="36" xfId="3" applyFont="1" applyFill="1" applyBorder="1" applyAlignment="1">
      <alignment vertical="center" shrinkToFit="1"/>
    </xf>
    <xf numFmtId="38" fontId="4" fillId="0" borderId="35" xfId="3" applyFont="1" applyFill="1" applyBorder="1" applyAlignment="1">
      <alignment vertical="center" shrinkToFit="1"/>
    </xf>
    <xf numFmtId="0" fontId="17" fillId="0" borderId="14" xfId="0" applyFont="1" applyBorder="1" applyAlignment="1" applyProtection="1">
      <alignment vertical="top" shrinkToFit="1"/>
    </xf>
    <xf numFmtId="38" fontId="40" fillId="0" borderId="0" xfId="2" applyFont="1" applyFill="1" applyBorder="1" applyAlignment="1">
      <alignment vertical="center"/>
    </xf>
    <xf numFmtId="0" fontId="0" fillId="0" borderId="24" xfId="0" applyBorder="1" applyAlignment="1" applyProtection="1">
      <alignment vertical="center"/>
      <protection locked="0"/>
    </xf>
    <xf numFmtId="38" fontId="48" fillId="0" borderId="33" xfId="2" applyFont="1" applyFill="1" applyBorder="1" applyAlignment="1">
      <alignment horizontal="center" vertical="center"/>
    </xf>
    <xf numFmtId="38" fontId="48" fillId="0" borderId="37" xfId="2" applyFont="1" applyFill="1" applyBorder="1" applyAlignment="1">
      <alignment horizontal="center" vertical="center"/>
    </xf>
    <xf numFmtId="0" fontId="40" fillId="0" borderId="2" xfId="0" applyFont="1" applyFill="1" applyBorder="1" applyAlignment="1" applyProtection="1">
      <alignment horizontal="center" vertical="center"/>
    </xf>
    <xf numFmtId="0" fontId="40" fillId="0" borderId="3" xfId="0" applyFont="1" applyFill="1" applyBorder="1" applyAlignment="1" applyProtection="1">
      <alignment vertical="center"/>
    </xf>
    <xf numFmtId="0" fontId="40" fillId="0" borderId="10" xfId="0" applyFont="1" applyFill="1" applyBorder="1" applyAlignment="1" applyProtection="1">
      <alignment vertical="center"/>
    </xf>
    <xf numFmtId="0" fontId="97" fillId="0" borderId="15" xfId="0" applyFont="1" applyFill="1" applyBorder="1" applyAlignment="1" applyProtection="1">
      <alignment vertical="center"/>
      <protection locked="0"/>
    </xf>
    <xf numFmtId="38" fontId="4" fillId="0" borderId="44" xfId="2" applyFont="1" applyFill="1" applyBorder="1" applyAlignment="1">
      <alignment horizontal="center" vertical="center" textRotation="255" shrinkToFit="1"/>
    </xf>
    <xf numFmtId="38" fontId="29" fillId="0" borderId="22" xfId="2" applyFont="1" applyFill="1" applyBorder="1" applyAlignment="1" applyProtection="1">
      <alignment vertical="center"/>
      <protection locked="0"/>
    </xf>
    <xf numFmtId="38" fontId="4" fillId="0" borderId="36" xfId="2" applyFont="1" applyFill="1" applyBorder="1" applyAlignment="1">
      <alignment horizontal="center" vertical="center" textRotation="255"/>
    </xf>
    <xf numFmtId="0" fontId="0" fillId="0" borderId="35" xfId="0" applyFill="1" applyBorder="1" applyAlignment="1">
      <alignment horizontal="center" vertical="center" textRotation="255"/>
    </xf>
    <xf numFmtId="0" fontId="0" fillId="0" borderId="12" xfId="0" applyFill="1" applyBorder="1" applyAlignment="1">
      <alignment horizontal="center" vertical="center" textRotation="255"/>
    </xf>
    <xf numFmtId="0" fontId="7" fillId="0" borderId="37"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38" fontId="4" fillId="0" borderId="12" xfId="2" applyFont="1" applyFill="1" applyBorder="1" applyAlignment="1">
      <alignment vertical="center" shrinkToFit="1"/>
    </xf>
    <xf numFmtId="38" fontId="4" fillId="0" borderId="14" xfId="2" applyFont="1" applyFill="1" applyBorder="1" applyAlignment="1">
      <alignment horizontal="center" vertical="center" shrinkToFit="1"/>
    </xf>
    <xf numFmtId="38" fontId="4" fillId="0" borderId="35" xfId="2" applyFont="1" applyFill="1" applyBorder="1" applyAlignment="1">
      <alignment vertical="center" shrinkToFit="1"/>
    </xf>
    <xf numFmtId="0" fontId="33" fillId="0" borderId="5" xfId="0" applyFont="1" applyFill="1" applyBorder="1" applyAlignment="1">
      <alignment vertical="center"/>
    </xf>
    <xf numFmtId="0" fontId="4" fillId="0" borderId="4" xfId="0" applyFont="1" applyFill="1" applyBorder="1" applyAlignment="1">
      <alignment horizontal="center" vertical="center" wrapText="1" shrinkToFit="1"/>
    </xf>
    <xf numFmtId="38" fontId="4" fillId="0" borderId="38" xfId="2" applyFont="1" applyFill="1" applyBorder="1" applyAlignment="1">
      <alignment horizontal="center" vertical="center" wrapText="1"/>
    </xf>
    <xf numFmtId="38" fontId="4" fillId="0" borderId="28" xfId="2" applyFont="1" applyFill="1" applyBorder="1" applyAlignment="1">
      <alignment horizontal="center" vertical="center" wrapText="1"/>
    </xf>
    <xf numFmtId="38" fontId="4" fillId="0" borderId="31" xfId="2" applyFont="1" applyFill="1" applyBorder="1" applyAlignment="1">
      <alignment horizontal="center" vertical="center" wrapText="1"/>
    </xf>
    <xf numFmtId="38" fontId="40" fillId="0" borderId="87" xfId="2" applyFont="1" applyFill="1" applyBorder="1" applyAlignment="1">
      <alignment vertical="center"/>
    </xf>
    <xf numFmtId="38" fontId="40" fillId="0" borderId="90" xfId="2" applyFont="1" applyFill="1" applyBorder="1" applyAlignment="1">
      <alignment vertical="center"/>
    </xf>
    <xf numFmtId="0" fontId="4" fillId="0" borderId="31" xfId="0" applyFont="1" applyFill="1" applyBorder="1" applyAlignment="1">
      <alignment vertical="center" shrinkToFit="1"/>
    </xf>
    <xf numFmtId="0" fontId="58" fillId="0" borderId="36" xfId="0" applyFont="1" applyFill="1" applyBorder="1" applyAlignment="1">
      <alignment horizontal="center" vertical="center" textRotation="255"/>
    </xf>
    <xf numFmtId="0" fontId="58" fillId="0" borderId="35" xfId="0" applyFont="1" applyFill="1" applyBorder="1" applyAlignment="1">
      <alignment horizontal="center" vertical="center" textRotation="255"/>
    </xf>
    <xf numFmtId="0" fontId="76" fillId="2" borderId="104" xfId="0" applyFont="1" applyFill="1" applyBorder="1" applyAlignment="1">
      <alignment horizontal="center" vertical="center" textRotation="255"/>
    </xf>
    <xf numFmtId="0" fontId="76" fillId="2" borderId="40" xfId="0" applyFont="1" applyFill="1" applyBorder="1" applyAlignment="1">
      <alignment horizontal="center" vertical="center" textRotation="255"/>
    </xf>
    <xf numFmtId="49" fontId="58" fillId="0" borderId="45" xfId="0" applyNumberFormat="1" applyFont="1" applyFill="1" applyBorder="1" applyAlignment="1">
      <alignment horizontal="center" vertical="center" textRotation="255"/>
    </xf>
    <xf numFmtId="49" fontId="58" fillId="0" borderId="35" xfId="0" applyNumberFormat="1" applyFont="1" applyFill="1" applyBorder="1" applyAlignment="1">
      <alignment horizontal="center" vertical="center" textRotation="255"/>
    </xf>
    <xf numFmtId="38" fontId="12" fillId="0" borderId="4" xfId="0" applyNumberFormat="1" applyFont="1" applyFill="1" applyBorder="1" applyAlignment="1">
      <alignment vertical="center"/>
    </xf>
    <xf numFmtId="0" fontId="58" fillId="0" borderId="36" xfId="0" applyFont="1" applyFill="1" applyBorder="1" applyAlignment="1">
      <alignment horizontal="center" vertical="center" textRotation="255" shrinkToFit="1"/>
    </xf>
    <xf numFmtId="0" fontId="58" fillId="0" borderId="35" xfId="0" applyFont="1" applyFill="1" applyBorder="1" applyAlignment="1">
      <alignment horizontal="center" vertical="center" textRotation="255" shrinkToFit="1"/>
    </xf>
    <xf numFmtId="0" fontId="77" fillId="2" borderId="0" xfId="0" applyFont="1" applyFill="1" applyBorder="1" applyAlignment="1">
      <alignment horizontal="center" vertical="center"/>
    </xf>
    <xf numFmtId="0" fontId="94" fillId="0" borderId="3" xfId="0" applyFont="1" applyFill="1" applyBorder="1" applyAlignment="1" applyProtection="1">
      <alignment vertical="center" shrinkToFit="1"/>
      <protection locked="0"/>
    </xf>
    <xf numFmtId="0" fontId="94" fillId="0" borderId="3" xfId="0" applyFont="1" applyBorder="1" applyAlignment="1">
      <alignment vertical="center" shrinkToFit="1"/>
    </xf>
    <xf numFmtId="0" fontId="94" fillId="0" borderId="59" xfId="0" applyFont="1" applyBorder="1" applyAlignment="1">
      <alignment vertical="center" shrinkToFit="1"/>
    </xf>
    <xf numFmtId="0" fontId="67" fillId="0" borderId="23" xfId="0" applyFont="1" applyFill="1" applyBorder="1" applyAlignment="1">
      <alignment horizontal="center" vertical="center" shrinkToFit="1"/>
    </xf>
    <xf numFmtId="0" fontId="58" fillId="0" borderId="23" xfId="0" applyFont="1" applyBorder="1" applyAlignment="1">
      <alignment horizontal="center" vertical="center" shrinkToFit="1"/>
    </xf>
    <xf numFmtId="0" fontId="58" fillId="0" borderId="53" xfId="0" applyFont="1" applyBorder="1" applyAlignment="1">
      <alignment horizontal="center" vertical="center" shrinkToFit="1"/>
    </xf>
    <xf numFmtId="0" fontId="90" fillId="0" borderId="5" xfId="0" applyFont="1" applyBorder="1" applyAlignment="1">
      <alignment vertical="center"/>
    </xf>
    <xf numFmtId="0" fontId="90" fillId="0" borderId="31" xfId="0" applyFont="1" applyBorder="1" applyAlignment="1">
      <alignment vertical="center"/>
    </xf>
    <xf numFmtId="0" fontId="30" fillId="0" borderId="5" xfId="0" applyFont="1" applyFill="1" applyBorder="1" applyAlignment="1">
      <alignment vertical="center"/>
    </xf>
    <xf numFmtId="0" fontId="17" fillId="0" borderId="23" xfId="0" applyFont="1" applyBorder="1" applyAlignment="1">
      <alignment vertical="top"/>
    </xf>
    <xf numFmtId="0" fontId="17" fillId="0" borderId="14" xfId="0" applyFont="1" applyBorder="1" applyAlignment="1">
      <alignment vertical="top"/>
    </xf>
    <xf numFmtId="0" fontId="17" fillId="0" borderId="5" xfId="0" applyFont="1" applyBorder="1" applyAlignment="1">
      <alignment vertical="top"/>
    </xf>
    <xf numFmtId="0" fontId="30" fillId="0" borderId="37" xfId="0" applyFont="1" applyFill="1" applyBorder="1" applyAlignment="1" applyProtection="1">
      <alignment horizontal="left" vertical="center"/>
      <protection locked="0"/>
    </xf>
    <xf numFmtId="0" fontId="30" fillId="0" borderId="0" xfId="0" applyFont="1" applyFill="1" applyBorder="1" applyAlignment="1" applyProtection="1">
      <alignment horizontal="left" vertical="center"/>
      <protection locked="0"/>
    </xf>
    <xf numFmtId="20" fontId="5" fillId="0" borderId="91" xfId="0" applyNumberFormat="1" applyFont="1" applyFill="1" applyBorder="1" applyAlignment="1" applyProtection="1">
      <alignment vertical="center" shrinkToFit="1"/>
      <protection locked="0"/>
    </xf>
    <xf numFmtId="20" fontId="5" fillId="0" borderId="12" xfId="0" applyNumberFormat="1" applyFont="1" applyFill="1" applyBorder="1" applyAlignment="1" applyProtection="1">
      <alignment vertical="center" shrinkToFit="1"/>
      <protection locked="0"/>
    </xf>
    <xf numFmtId="0" fontId="30" fillId="0" borderId="89" xfId="0" applyFont="1" applyFill="1" applyBorder="1" applyAlignment="1">
      <alignment vertical="center"/>
    </xf>
    <xf numFmtId="0" fontId="17" fillId="0" borderId="57" xfId="0" applyFont="1" applyBorder="1" applyAlignment="1">
      <alignment vertical="center"/>
    </xf>
    <xf numFmtId="0" fontId="40" fillId="0" borderId="12" xfId="0" applyFont="1" applyFill="1" applyBorder="1" applyAlignment="1">
      <alignment horizontal="center" vertical="center"/>
    </xf>
    <xf numFmtId="0" fontId="30" fillId="0" borderId="45" xfId="0" applyFont="1" applyFill="1" applyBorder="1" applyAlignment="1">
      <alignment vertical="center"/>
    </xf>
    <xf numFmtId="0" fontId="17" fillId="0" borderId="45" xfId="0" applyFont="1" applyBorder="1" applyAlignment="1">
      <alignment vertical="center"/>
    </xf>
    <xf numFmtId="0" fontId="17" fillId="0" borderId="93" xfId="0" applyFont="1" applyBorder="1" applyAlignment="1">
      <alignment vertical="center"/>
    </xf>
    <xf numFmtId="178" fontId="79" fillId="0" borderId="23" xfId="0" applyNumberFormat="1" applyFont="1" applyFill="1" applyBorder="1" applyAlignment="1" applyProtection="1">
      <alignment vertical="center"/>
      <protection locked="0"/>
    </xf>
    <xf numFmtId="0" fontId="90" fillId="0" borderId="23" xfId="0" applyFont="1" applyBorder="1" applyAlignment="1">
      <alignment vertical="center"/>
    </xf>
    <xf numFmtId="0" fontId="90" fillId="0" borderId="86" xfId="0" applyFont="1" applyBorder="1" applyAlignment="1">
      <alignment vertical="center"/>
    </xf>
    <xf numFmtId="0" fontId="90" fillId="0" borderId="90" xfId="0" applyFont="1" applyBorder="1" applyAlignment="1">
      <alignment vertical="center"/>
    </xf>
    <xf numFmtId="179" fontId="79" fillId="0" borderId="92" xfId="0" applyNumberFormat="1" applyFont="1" applyFill="1" applyBorder="1" applyAlignment="1">
      <alignment vertical="center"/>
    </xf>
    <xf numFmtId="0" fontId="90" fillId="0" borderId="89" xfId="0" applyFont="1" applyBorder="1" applyAlignment="1">
      <alignment vertical="center"/>
    </xf>
    <xf numFmtId="0" fontId="30" fillId="0" borderId="38" xfId="0" applyFont="1" applyFill="1" applyBorder="1" applyAlignment="1" applyProtection="1">
      <alignment vertical="center"/>
      <protection locked="0"/>
    </xf>
    <xf numFmtId="0" fontId="30" fillId="0" borderId="36" xfId="0" applyFont="1" applyFill="1" applyBorder="1" applyAlignment="1" applyProtection="1">
      <alignment vertical="center"/>
      <protection locked="0"/>
    </xf>
    <xf numFmtId="0" fontId="30" fillId="0" borderId="36" xfId="0" applyFont="1" applyFill="1" applyBorder="1" applyAlignment="1">
      <alignment vertical="center"/>
    </xf>
    <xf numFmtId="176" fontId="30" fillId="0" borderId="0" xfId="0" applyNumberFormat="1" applyFont="1" applyFill="1" applyBorder="1" applyAlignment="1">
      <alignment vertical="center" shrinkToFit="1"/>
    </xf>
    <xf numFmtId="176" fontId="30" fillId="0" borderId="87" xfId="0" applyNumberFormat="1" applyFont="1" applyFill="1" applyBorder="1" applyAlignment="1">
      <alignment vertical="center" shrinkToFit="1"/>
    </xf>
    <xf numFmtId="0" fontId="17" fillId="0" borderId="47" xfId="0" applyFont="1" applyBorder="1" applyAlignment="1">
      <alignment vertical="center"/>
    </xf>
    <xf numFmtId="0" fontId="17" fillId="0" borderId="94" xfId="0" applyFont="1" applyBorder="1" applyAlignment="1">
      <alignment vertical="center"/>
    </xf>
    <xf numFmtId="0" fontId="30" fillId="0" borderId="3" xfId="0" applyFont="1" applyFill="1" applyBorder="1" applyAlignment="1">
      <alignment vertical="center"/>
    </xf>
    <xf numFmtId="0" fontId="0" fillId="0" borderId="3" xfId="0" applyBorder="1" applyAlignment="1">
      <alignment vertical="center"/>
    </xf>
    <xf numFmtId="0" fontId="90" fillId="0" borderId="3" xfId="0" applyFont="1" applyBorder="1" applyAlignment="1">
      <alignment vertical="center" shrinkToFit="1"/>
    </xf>
    <xf numFmtId="0" fontId="90" fillId="0" borderId="10" xfId="0" applyFont="1" applyBorder="1" applyAlignment="1">
      <alignment vertical="center" shrinkToFit="1"/>
    </xf>
    <xf numFmtId="0" fontId="10" fillId="0" borderId="3" xfId="0" applyFont="1" applyFill="1" applyBorder="1" applyAlignment="1">
      <alignment horizontal="center" vertical="center"/>
    </xf>
    <xf numFmtId="0" fontId="58" fillId="0" borderId="0" xfId="0" applyFont="1" applyFill="1" applyAlignment="1">
      <alignment horizontal="center" vertical="center" textRotation="255"/>
    </xf>
    <xf numFmtId="0" fontId="76" fillId="2" borderId="0" xfId="0" applyFont="1" applyFill="1" applyAlignment="1">
      <alignment horizontal="center" vertical="top" textRotation="255"/>
    </xf>
    <xf numFmtId="184" fontId="5" fillId="0" borderId="16" xfId="0" applyNumberFormat="1" applyFont="1" applyFill="1" applyBorder="1" applyAlignment="1" applyProtection="1">
      <alignment horizontal="center" vertical="center"/>
      <protection locked="0"/>
    </xf>
    <xf numFmtId="184" fontId="93" fillId="0" borderId="0" xfId="0" applyNumberFormat="1" applyFont="1" applyBorder="1" applyAlignment="1">
      <alignment vertical="center"/>
    </xf>
    <xf numFmtId="184" fontId="93" fillId="0" borderId="87" xfId="0" applyNumberFormat="1" applyFont="1" applyBorder="1" applyAlignment="1">
      <alignment vertical="center"/>
    </xf>
    <xf numFmtId="184" fontId="93" fillId="0" borderId="25" xfId="0" applyNumberFormat="1" applyFont="1" applyBorder="1" applyAlignment="1">
      <alignment vertical="center"/>
    </xf>
    <xf numFmtId="184" fontId="93" fillId="0" borderId="58" xfId="0" applyNumberFormat="1" applyFont="1" applyBorder="1" applyAlignment="1">
      <alignment vertical="center"/>
    </xf>
    <xf numFmtId="184" fontId="93" fillId="0" borderId="88" xfId="0" applyNumberFormat="1" applyFont="1" applyBorder="1" applyAlignment="1">
      <alignment vertical="center"/>
    </xf>
    <xf numFmtId="38" fontId="12" fillId="0" borderId="4" xfId="2" applyNumberFormat="1" applyFont="1" applyFill="1" applyBorder="1" applyAlignment="1">
      <alignment vertical="center"/>
    </xf>
    <xf numFmtId="38" fontId="12" fillId="0" borderId="0" xfId="0" applyNumberFormat="1" applyFont="1" applyFill="1" applyBorder="1" applyAlignment="1">
      <alignment vertical="center"/>
    </xf>
    <xf numFmtId="0" fontId="12" fillId="0" borderId="0" xfId="0" applyFont="1" applyFill="1" applyBorder="1" applyAlignment="1">
      <alignment vertical="center"/>
    </xf>
    <xf numFmtId="0" fontId="88" fillId="0" borderId="0" xfId="0" applyFont="1" applyFill="1" applyAlignment="1">
      <alignment horizontal="center" vertical="center"/>
    </xf>
    <xf numFmtId="0" fontId="86" fillId="0" borderId="0" xfId="0" applyFont="1" applyFill="1" applyAlignment="1">
      <alignment horizontal="center" vertical="center"/>
    </xf>
    <xf numFmtId="0" fontId="30" fillId="0" borderId="63" xfId="0" applyFont="1" applyFill="1" applyBorder="1" applyAlignment="1">
      <alignment vertical="center" shrinkToFit="1"/>
    </xf>
    <xf numFmtId="0" fontId="0" fillId="0" borderId="100" xfId="0" applyFill="1" applyBorder="1" applyAlignment="1">
      <alignment vertical="center" shrinkToFit="1"/>
    </xf>
    <xf numFmtId="179" fontId="22" fillId="0" borderId="100" xfId="0" applyNumberFormat="1" applyFont="1" applyFill="1" applyBorder="1" applyAlignment="1">
      <alignment vertical="center" shrinkToFit="1"/>
    </xf>
    <xf numFmtId="0" fontId="22" fillId="0" borderId="99" xfId="0" applyFont="1" applyFill="1" applyBorder="1" applyAlignment="1">
      <alignment vertical="center" shrinkToFit="1"/>
    </xf>
    <xf numFmtId="178" fontId="22" fillId="0" borderId="5" xfId="0" applyNumberFormat="1" applyFont="1" applyFill="1" applyBorder="1" applyAlignment="1">
      <alignment vertical="center"/>
    </xf>
    <xf numFmtId="178" fontId="22" fillId="0" borderId="90" xfId="0" applyNumberFormat="1" applyFont="1" applyFill="1" applyBorder="1" applyAlignment="1">
      <alignment vertical="center"/>
    </xf>
    <xf numFmtId="0" fontId="30" fillId="0" borderId="14" xfId="0" applyFont="1" applyFill="1" applyBorder="1" applyAlignment="1">
      <alignment vertical="center" shrinkToFit="1"/>
    </xf>
    <xf numFmtId="0" fontId="2" fillId="0" borderId="5" xfId="0" applyFont="1" applyFill="1" applyBorder="1" applyAlignment="1">
      <alignment vertical="center" shrinkToFit="1"/>
    </xf>
    <xf numFmtId="0" fontId="35" fillId="0" borderId="23" xfId="0" applyFont="1" applyFill="1" applyBorder="1" applyAlignment="1">
      <alignment horizontal="center" vertical="center" shrinkToFit="1"/>
    </xf>
    <xf numFmtId="0" fontId="35" fillId="0" borderId="53" xfId="0" applyFont="1" applyFill="1" applyBorder="1" applyAlignment="1">
      <alignment horizontal="center" vertical="center" shrinkToFit="1"/>
    </xf>
    <xf numFmtId="180" fontId="80" fillId="0" borderId="105" xfId="0" applyNumberFormat="1" applyFont="1" applyFill="1" applyBorder="1" applyAlignment="1">
      <alignment horizontal="center" vertical="center" shrinkToFit="1"/>
    </xf>
    <xf numFmtId="0" fontId="95" fillId="0" borderId="106" xfId="0" applyFont="1" applyFill="1" applyBorder="1" applyAlignment="1">
      <alignment horizontal="center" vertical="center" shrinkToFit="1"/>
    </xf>
    <xf numFmtId="0" fontId="95" fillId="0" borderId="107" xfId="0" applyFont="1" applyFill="1" applyBorder="1" applyAlignment="1">
      <alignment horizontal="center" vertical="center" shrinkToFit="1"/>
    </xf>
    <xf numFmtId="0" fontId="95" fillId="0" borderId="108" xfId="0" applyFont="1" applyFill="1" applyBorder="1" applyAlignment="1">
      <alignment horizontal="center" vertical="center" shrinkToFit="1"/>
    </xf>
    <xf numFmtId="0" fontId="30" fillId="0" borderId="50" xfId="0" applyFont="1" applyFill="1" applyBorder="1" applyAlignment="1">
      <alignment vertical="center"/>
    </xf>
    <xf numFmtId="0" fontId="30" fillId="0" borderId="23" xfId="0" applyFont="1" applyFill="1" applyBorder="1" applyAlignment="1">
      <alignment vertical="center"/>
    </xf>
    <xf numFmtId="0" fontId="30" fillId="0" borderId="45" xfId="0" applyFont="1" applyFill="1" applyBorder="1" applyAlignment="1">
      <alignment vertical="center" shrinkToFit="1"/>
    </xf>
    <xf numFmtId="0" fontId="0" fillId="0" borderId="50" xfId="0" applyFill="1" applyBorder="1" applyAlignment="1">
      <alignment vertical="center" shrinkToFit="1"/>
    </xf>
    <xf numFmtId="0" fontId="30" fillId="0" borderId="109" xfId="0" applyFont="1" applyFill="1" applyBorder="1" applyAlignment="1">
      <alignment vertical="center" shrinkToFit="1"/>
    </xf>
    <xf numFmtId="0" fontId="0" fillId="0" borderId="110" xfId="0" applyFill="1" applyBorder="1" applyAlignment="1">
      <alignment vertical="center" shrinkToFit="1"/>
    </xf>
    <xf numFmtId="183" fontId="22" fillId="0" borderId="11" xfId="0" applyNumberFormat="1" applyFont="1" applyFill="1" applyBorder="1" applyAlignment="1">
      <alignment vertical="center"/>
    </xf>
    <xf numFmtId="183" fontId="22" fillId="0" borderId="38" xfId="0" applyNumberFormat="1" applyFont="1" applyFill="1" applyBorder="1" applyAlignment="1">
      <alignment vertical="center"/>
    </xf>
    <xf numFmtId="180" fontId="80" fillId="0" borderId="96" xfId="0" applyNumberFormat="1" applyFont="1" applyFill="1" applyBorder="1" applyAlignment="1">
      <alignment horizontal="center" vertical="center" shrinkToFit="1"/>
    </xf>
    <xf numFmtId="0" fontId="95" fillId="0" borderId="37" xfId="0" applyFont="1" applyFill="1" applyBorder="1" applyAlignment="1">
      <alignment horizontal="center" vertical="center" shrinkToFit="1"/>
    </xf>
    <xf numFmtId="0" fontId="95" fillId="0" borderId="95" xfId="0" applyFont="1" applyFill="1" applyBorder="1" applyAlignment="1">
      <alignment horizontal="center" vertical="center" shrinkToFit="1"/>
    </xf>
    <xf numFmtId="0" fontId="91" fillId="0" borderId="3" xfId="0" applyFont="1" applyFill="1" applyBorder="1" applyAlignment="1" applyProtection="1">
      <alignment vertical="center" shrinkToFit="1"/>
      <protection locked="0"/>
    </xf>
    <xf numFmtId="0" fontId="91" fillId="0" borderId="3" xfId="0" applyFont="1" applyFill="1" applyBorder="1" applyAlignment="1">
      <alignment vertical="center" shrinkToFit="1"/>
    </xf>
    <xf numFmtId="0" fontId="91" fillId="0" borderId="59" xfId="0" applyFont="1" applyFill="1" applyBorder="1" applyAlignment="1">
      <alignment vertical="center" shrinkToFit="1"/>
    </xf>
    <xf numFmtId="0" fontId="30" fillId="0" borderId="66" xfId="0" applyFont="1" applyFill="1" applyBorder="1" applyAlignment="1">
      <alignment vertical="center"/>
    </xf>
    <xf numFmtId="0" fontId="30" fillId="0" borderId="100" xfId="0" applyFont="1" applyFill="1" applyBorder="1" applyAlignment="1">
      <alignment vertical="center"/>
    </xf>
    <xf numFmtId="0" fontId="57" fillId="0" borderId="100" xfId="0" applyFont="1" applyFill="1" applyBorder="1" applyAlignment="1" applyProtection="1">
      <alignment vertical="center" shrinkToFit="1"/>
      <protection locked="0"/>
    </xf>
    <xf numFmtId="0" fontId="90" fillId="0" borderId="100" xfId="0" applyFont="1" applyFill="1" applyBorder="1" applyAlignment="1">
      <alignment vertical="center"/>
    </xf>
    <xf numFmtId="0" fontId="90" fillId="0" borderId="54" xfId="0" applyFont="1" applyFill="1" applyBorder="1" applyAlignment="1">
      <alignment vertical="center"/>
    </xf>
    <xf numFmtId="0" fontId="30" fillId="0" borderId="33" xfId="0" applyFont="1" applyFill="1" applyBorder="1" applyAlignment="1">
      <alignment vertical="center" shrinkToFit="1"/>
    </xf>
    <xf numFmtId="0" fontId="0" fillId="0" borderId="11" xfId="0" applyFill="1" applyBorder="1" applyAlignment="1">
      <alignment vertical="center" shrinkToFit="1"/>
    </xf>
    <xf numFmtId="186" fontId="30" fillId="0" borderId="0" xfId="0" applyNumberFormat="1" applyFont="1" applyFill="1" applyAlignment="1">
      <alignment horizontal="center" vertical="center" shrinkToFit="1"/>
    </xf>
    <xf numFmtId="186" fontId="30" fillId="0" borderId="87" xfId="0" applyNumberFormat="1" applyFont="1" applyFill="1" applyBorder="1" applyAlignment="1">
      <alignment horizontal="center" vertical="center" shrinkToFit="1"/>
    </xf>
    <xf numFmtId="0" fontId="30" fillId="0" borderId="50" xfId="0" applyFont="1" applyFill="1" applyBorder="1" applyAlignment="1" applyProtection="1">
      <alignment horizontal="left" vertical="center"/>
      <protection locked="0"/>
    </xf>
    <xf numFmtId="0" fontId="30" fillId="0" borderId="23" xfId="0" applyFont="1" applyFill="1" applyBorder="1" applyAlignment="1" applyProtection="1">
      <alignment horizontal="left" vertical="center"/>
      <protection locked="0"/>
    </xf>
    <xf numFmtId="0" fontId="30" fillId="0" borderId="86" xfId="0" applyFont="1" applyFill="1" applyBorder="1" applyAlignment="1" applyProtection="1">
      <alignment horizontal="left" vertical="center"/>
      <protection locked="0"/>
    </xf>
    <xf numFmtId="0" fontId="30" fillId="0" borderId="1" xfId="0" applyFont="1" applyFill="1" applyBorder="1" applyAlignment="1">
      <alignment vertical="center"/>
    </xf>
    <xf numFmtId="0" fontId="90" fillId="0" borderId="38" xfId="0" applyFont="1" applyFill="1" applyBorder="1" applyAlignment="1">
      <alignment vertical="center" shrinkToFit="1"/>
    </xf>
    <xf numFmtId="49" fontId="5" fillId="0" borderId="90" xfId="0" applyNumberFormat="1" applyFont="1" applyFill="1" applyBorder="1" applyAlignment="1" applyProtection="1">
      <alignment horizontal="center" vertical="center"/>
      <protection locked="0"/>
    </xf>
    <xf numFmtId="38" fontId="12" fillId="0" borderId="2" xfId="0" applyNumberFormat="1" applyFont="1" applyFill="1" applyBorder="1" applyAlignment="1">
      <alignment vertical="center" shrinkToFit="1"/>
    </xf>
    <xf numFmtId="0" fontId="12" fillId="0" borderId="3" xfId="0" applyFont="1" applyFill="1" applyBorder="1" applyAlignment="1">
      <alignment vertical="center" shrinkToFit="1"/>
    </xf>
    <xf numFmtId="0" fontId="40" fillId="0" borderId="35" xfId="0" applyFont="1" applyFill="1" applyBorder="1" applyAlignment="1">
      <alignment horizontal="center" vertical="center" textRotation="255"/>
    </xf>
    <xf numFmtId="0" fontId="0" fillId="0" borderId="14" xfId="0" applyFill="1" applyBorder="1" applyAlignment="1">
      <alignment horizontal="center" vertical="center" shrinkToFit="1"/>
    </xf>
    <xf numFmtId="0" fontId="40" fillId="0" borderId="5" xfId="0" applyFont="1" applyFill="1" applyBorder="1" applyAlignment="1">
      <alignment horizontal="center" vertical="center" shrinkToFit="1"/>
    </xf>
    <xf numFmtId="0" fontId="123" fillId="0" borderId="0" xfId="0" applyFont="1" applyFill="1" applyAlignment="1">
      <alignment horizontal="distributed" vertical="center"/>
    </xf>
    <xf numFmtId="38" fontId="12" fillId="0" borderId="2" xfId="3" applyNumberFormat="1" applyFont="1" applyFill="1" applyBorder="1" applyAlignment="1">
      <alignment vertical="center" shrinkToFit="1"/>
    </xf>
  </cellXfs>
  <cellStyles count="4">
    <cellStyle name="パーセント 2" xfId="1"/>
    <cellStyle name="桁区切り" xfId="2" builtinId="6"/>
    <cellStyle name="桁区切り 2" xfId="3"/>
    <cellStyle name="標準" xfId="0" builtinId="0"/>
  </cellStyles>
  <dxfs count="74">
    <dxf>
      <fill>
        <patternFill>
          <bgColor rgb="FFFFFF00"/>
        </patternFill>
      </fill>
    </dxf>
    <dxf>
      <fill>
        <patternFill>
          <bgColor rgb="FFFFFF00"/>
        </patternFill>
      </fill>
    </dxf>
    <dxf>
      <fill>
        <patternFill>
          <bgColor indexed="13"/>
        </patternFill>
      </fill>
    </dxf>
    <dxf>
      <fill>
        <patternFill>
          <bgColor indexed="13"/>
        </patternFill>
      </fill>
    </dxf>
    <dxf>
      <fill>
        <patternFill>
          <bgColor rgb="FFFFFF00"/>
        </patternFill>
      </fill>
    </dxf>
    <dxf>
      <fill>
        <patternFill>
          <bgColor indexed="13"/>
        </patternFill>
      </fill>
    </dxf>
    <dxf>
      <fill>
        <patternFill>
          <bgColor rgb="FFFFFF00"/>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34"/>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indexed="13"/>
        </patternFill>
      </fill>
    </dxf>
    <dxf>
      <fill>
        <patternFill>
          <bgColor rgb="FFFFFF00"/>
        </patternFill>
      </fill>
    </dxf>
    <dxf>
      <font>
        <condense val="0"/>
        <extend val="0"/>
        <color auto="1"/>
      </font>
      <fill>
        <patternFill>
          <bgColor indexed="13"/>
        </patternFill>
      </fill>
    </dxf>
    <dxf>
      <fill>
        <patternFill>
          <bgColor indexed="13"/>
        </patternFill>
      </fill>
    </dxf>
  </dxfs>
  <tableStyles count="0" defaultTableStyle="TableStyleMedium9" defaultPivotStyle="PivotStyleLight16"/>
  <colors>
    <mruColors>
      <color rgb="FF0000FF"/>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5</xdr:col>
      <xdr:colOff>606137</xdr:colOff>
      <xdr:row>19</xdr:row>
      <xdr:rowOff>17318</xdr:rowOff>
    </xdr:from>
    <xdr:to>
      <xdr:col>10</xdr:col>
      <xdr:colOff>17318</xdr:colOff>
      <xdr:row>20</xdr:row>
      <xdr:rowOff>212823</xdr:rowOff>
    </xdr:to>
    <xdr:pic>
      <xdr:nvPicPr>
        <xdr:cNvPr id="3" name="図 2"/>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69773" y="4623954"/>
          <a:ext cx="2874818" cy="43796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-4162</xdr:colOff>
      <xdr:row>18</xdr:row>
      <xdr:rowOff>0</xdr:rowOff>
    </xdr:from>
    <xdr:to>
      <xdr:col>2</xdr:col>
      <xdr:colOff>0</xdr:colOff>
      <xdr:row>21</xdr:row>
      <xdr:rowOff>0</xdr:rowOff>
    </xdr:to>
    <xdr:grpSp>
      <xdr:nvGrpSpPr>
        <xdr:cNvPr id="29162" name="Group 69"/>
        <xdr:cNvGrpSpPr>
          <a:grpSpLocks/>
        </xdr:cNvGrpSpPr>
      </xdr:nvGrpSpPr>
      <xdr:grpSpPr bwMode="auto">
        <a:xfrm>
          <a:off x="-4162" y="4622132"/>
          <a:ext cx="766162" cy="972552"/>
          <a:chOff x="-1" y="479"/>
          <a:chExt cx="81" cy="102"/>
        </a:xfrm>
      </xdr:grpSpPr>
      <xdr:sp macro="" textlink="">
        <xdr:nvSpPr>
          <xdr:cNvPr id="4158" name="Text Box 46"/>
          <xdr:cNvSpPr txBox="1">
            <a:spLocks noChangeArrowheads="1"/>
          </xdr:cNvSpPr>
        </xdr:nvSpPr>
        <xdr:spPr bwMode="auto">
          <a:xfrm>
            <a:off x="27" y="498"/>
            <a:ext cx="53" cy="64"/>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大和町</a:t>
            </a:r>
          </a:p>
        </xdr:txBody>
      </xdr:sp>
      <xdr:sp macro="" textlink="">
        <xdr:nvSpPr>
          <xdr:cNvPr id="4159" name="Text Box 47"/>
          <xdr:cNvSpPr txBox="1">
            <a:spLocks noChangeArrowheads="1"/>
          </xdr:cNvSpPr>
        </xdr:nvSpPr>
        <xdr:spPr bwMode="auto">
          <a:xfrm>
            <a:off x="27" y="479"/>
            <a:ext cx="53" cy="19"/>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大衡村</a:t>
            </a:r>
          </a:p>
        </xdr:txBody>
      </xdr:sp>
      <xdr:sp macro="" textlink="">
        <xdr:nvSpPr>
          <xdr:cNvPr id="4163" name="Text Box 47"/>
          <xdr:cNvSpPr txBox="1">
            <a:spLocks noChangeArrowheads="1"/>
          </xdr:cNvSpPr>
        </xdr:nvSpPr>
        <xdr:spPr bwMode="auto">
          <a:xfrm>
            <a:off x="-1" y="561"/>
            <a:ext cx="81" cy="20"/>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富谷市</a:t>
            </a:r>
            <a:endParaRPr lang="en-US" altLang="ja-JP" sz="900" b="0" i="0" u="none" strike="noStrike" baseline="0">
              <a:solidFill>
                <a:srgbClr val="000000"/>
              </a:solidFill>
              <a:latin typeface="ＭＳ Ｐ明朝"/>
              <a:ea typeface="ＭＳ Ｐ明朝"/>
            </a:endParaRPr>
          </a:p>
        </xdr:txBody>
      </xdr:sp>
    </xdr:grp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6</xdr:row>
      <xdr:rowOff>0</xdr:rowOff>
    </xdr:from>
    <xdr:to>
      <xdr:col>2</xdr:col>
      <xdr:colOff>0</xdr:colOff>
      <xdr:row>7</xdr:row>
      <xdr:rowOff>0</xdr:rowOff>
    </xdr:to>
    <xdr:grpSp>
      <xdr:nvGrpSpPr>
        <xdr:cNvPr id="28492" name="Group 58"/>
        <xdr:cNvGrpSpPr>
          <a:grpSpLocks/>
        </xdr:cNvGrpSpPr>
      </xdr:nvGrpSpPr>
      <xdr:grpSpPr bwMode="auto">
        <a:xfrm>
          <a:off x="0" y="1374913"/>
          <a:ext cx="762000" cy="762000"/>
          <a:chOff x="0" y="143"/>
          <a:chExt cx="80" cy="80"/>
        </a:xfrm>
      </xdr:grpSpPr>
      <xdr:sp macro="" textlink="">
        <xdr:nvSpPr>
          <xdr:cNvPr id="5179" name="Text Box 23"/>
          <xdr:cNvSpPr txBox="1">
            <a:spLocks noChangeArrowheads="1"/>
          </xdr:cNvSpPr>
        </xdr:nvSpPr>
        <xdr:spPr bwMode="auto">
          <a:xfrm>
            <a:off x="27" y="170"/>
            <a:ext cx="53" cy="2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蔵王町</a:t>
            </a:r>
          </a:p>
        </xdr:txBody>
      </xdr:sp>
      <xdr:sp macro="" textlink="">
        <xdr:nvSpPr>
          <xdr:cNvPr id="5180" name="Text Box 24"/>
          <xdr:cNvSpPr txBox="1">
            <a:spLocks noChangeArrowheads="1"/>
          </xdr:cNvSpPr>
        </xdr:nvSpPr>
        <xdr:spPr bwMode="auto">
          <a:xfrm>
            <a:off x="27" y="195"/>
            <a:ext cx="53" cy="28"/>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七ヶ宿町</a:t>
            </a:r>
          </a:p>
        </xdr:txBody>
      </xdr:sp>
      <xdr:sp macro="" textlink="">
        <xdr:nvSpPr>
          <xdr:cNvPr id="5181" name="Text Box 25"/>
          <xdr:cNvSpPr txBox="1">
            <a:spLocks noChangeArrowheads="1"/>
          </xdr:cNvSpPr>
        </xdr:nvSpPr>
        <xdr:spPr bwMode="auto">
          <a:xfrm>
            <a:off x="0" y="170"/>
            <a:ext cx="27" cy="53"/>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vert="wordArtVertRtl" wrap="square" lIns="18288" tIns="0" rIns="18288" bIns="0" anchor="ctr"/>
          <a:lstStyle/>
          <a:p>
            <a:pPr algn="ctr" rtl="0">
              <a:defRPr sz="1000"/>
            </a:pPr>
            <a:r>
              <a:rPr lang="ja-JP" altLang="en-US" sz="800" b="0" i="0" u="none" strike="noStrike" baseline="0">
                <a:solidFill>
                  <a:srgbClr val="000000"/>
                </a:solidFill>
                <a:latin typeface="ＭＳ Ｐ明朝"/>
                <a:ea typeface="ＭＳ Ｐ明朝"/>
              </a:rPr>
              <a:t>刈田郡</a:t>
            </a:r>
          </a:p>
        </xdr:txBody>
      </xdr:sp>
      <xdr:sp macro="" textlink="">
        <xdr:nvSpPr>
          <xdr:cNvPr id="5182" name="Text Box 28"/>
          <xdr:cNvSpPr txBox="1">
            <a:spLocks noChangeArrowheads="1"/>
          </xdr:cNvSpPr>
        </xdr:nvSpPr>
        <xdr:spPr bwMode="auto">
          <a:xfrm>
            <a:off x="0" y="143"/>
            <a:ext cx="80" cy="27"/>
          </a:xfrm>
          <a:prstGeom prst="rect">
            <a:avLst/>
          </a:prstGeom>
          <a:solidFill>
            <a:srgbClr xmlns:mc="http://schemas.openxmlformats.org/markup-compatibility/2006" xmlns:a14="http://schemas.microsoft.com/office/drawing/2010/main" val="FFFFFF" mc:Ignorable="a14" a14:legacySpreadsheetColorIndex="65"/>
          </a:solidFill>
          <a:ln w="317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白石市</a:t>
            </a:r>
          </a:p>
        </xdr:txBody>
      </xdr:sp>
    </xdr:grp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9525</xdr:colOff>
      <xdr:row>20</xdr:row>
      <xdr:rowOff>266700</xdr:rowOff>
    </xdr:from>
    <xdr:to>
      <xdr:col>1</xdr:col>
      <xdr:colOff>533400</xdr:colOff>
      <xdr:row>22</xdr:row>
      <xdr:rowOff>257175</xdr:rowOff>
    </xdr:to>
    <xdr:sp macro="" textlink="">
      <xdr:nvSpPr>
        <xdr:cNvPr id="6175" name="Text Box 23"/>
        <xdr:cNvSpPr txBox="1">
          <a:spLocks noChangeArrowheads="1"/>
        </xdr:cNvSpPr>
      </xdr:nvSpPr>
      <xdr:spPr bwMode="auto">
        <a:xfrm>
          <a:off x="266700" y="5362575"/>
          <a:ext cx="523875" cy="79057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加美町</a:t>
          </a:r>
        </a:p>
      </xdr:txBody>
    </xdr:sp>
    <xdr:clientData/>
  </xdr:twoCellAnchor>
  <xdr:twoCellAnchor>
    <xdr:from>
      <xdr:col>1</xdr:col>
      <xdr:colOff>0</xdr:colOff>
      <xdr:row>20</xdr:row>
      <xdr:rowOff>0</xdr:rowOff>
    </xdr:from>
    <xdr:to>
      <xdr:col>2</xdr:col>
      <xdr:colOff>0</xdr:colOff>
      <xdr:row>20</xdr:row>
      <xdr:rowOff>180975</xdr:rowOff>
    </xdr:to>
    <xdr:sp macro="" textlink="">
      <xdr:nvSpPr>
        <xdr:cNvPr id="6176" name="Text Box 24"/>
        <xdr:cNvSpPr txBox="1">
          <a:spLocks noChangeArrowheads="1"/>
        </xdr:cNvSpPr>
      </xdr:nvSpPr>
      <xdr:spPr bwMode="auto">
        <a:xfrm>
          <a:off x="257175" y="5162550"/>
          <a:ext cx="542925" cy="18097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色麻町</a:t>
          </a:r>
        </a:p>
      </xdr:txBody>
    </xdr:sp>
    <xdr:clientData/>
  </xdr:twoCellAnchor>
  <xdr:twoCellAnchor>
    <xdr:from>
      <xdr:col>1</xdr:col>
      <xdr:colOff>9525</xdr:colOff>
      <xdr:row>20</xdr:row>
      <xdr:rowOff>266700</xdr:rowOff>
    </xdr:from>
    <xdr:to>
      <xdr:col>1</xdr:col>
      <xdr:colOff>533400</xdr:colOff>
      <xdr:row>22</xdr:row>
      <xdr:rowOff>257175</xdr:rowOff>
    </xdr:to>
    <xdr:sp macro="" textlink="">
      <xdr:nvSpPr>
        <xdr:cNvPr id="4" name="Text Box 23"/>
        <xdr:cNvSpPr txBox="1">
          <a:spLocks noChangeArrowheads="1"/>
        </xdr:cNvSpPr>
      </xdr:nvSpPr>
      <xdr:spPr bwMode="auto">
        <a:xfrm>
          <a:off x="266700" y="5362575"/>
          <a:ext cx="523875" cy="790575"/>
        </a:xfrm>
        <a:prstGeom prst="rect">
          <a:avLst/>
        </a:prstGeom>
        <a:solidFill>
          <a:srgbClr val="FFFFFF"/>
        </a:solidFill>
        <a:ln>
          <a:noFill/>
        </a:ln>
        <a:extLst>
          <a:ext uri="{91240B29-F687-4F45-9708-019B960494DF}">
            <a14:hiddenLine xmlns:a14="http://schemas.microsoft.com/office/drawing/2010/main" w="6350">
              <a:solidFill>
                <a:srgbClr val="000000"/>
              </a:solidFill>
              <a:miter lim="800000"/>
              <a:headEnd/>
              <a:tailEnd/>
            </a14:hiddenLine>
          </a:ext>
        </a:extLst>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加美町</a:t>
          </a:r>
        </a:p>
      </xdr:txBody>
    </xdr:sp>
    <xdr:clientData/>
  </xdr:twoCellAnchor>
  <xdr:twoCellAnchor>
    <xdr:from>
      <xdr:col>1</xdr:col>
      <xdr:colOff>0</xdr:colOff>
      <xdr:row>20</xdr:row>
      <xdr:rowOff>0</xdr:rowOff>
    </xdr:from>
    <xdr:to>
      <xdr:col>2</xdr:col>
      <xdr:colOff>0</xdr:colOff>
      <xdr:row>20</xdr:row>
      <xdr:rowOff>190500</xdr:rowOff>
    </xdr:to>
    <xdr:sp macro="" textlink="">
      <xdr:nvSpPr>
        <xdr:cNvPr id="5" name="Text Box 24"/>
        <xdr:cNvSpPr txBox="1">
          <a:spLocks noChangeArrowheads="1"/>
        </xdr:cNvSpPr>
      </xdr:nvSpPr>
      <xdr:spPr bwMode="auto">
        <a:xfrm>
          <a:off x="256761" y="5085522"/>
          <a:ext cx="546652" cy="190500"/>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色麻町</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19</xdr:row>
      <xdr:rowOff>0</xdr:rowOff>
    </xdr:from>
    <xdr:to>
      <xdr:col>2</xdr:col>
      <xdr:colOff>0</xdr:colOff>
      <xdr:row>21</xdr:row>
      <xdr:rowOff>0</xdr:rowOff>
    </xdr:to>
    <xdr:grpSp>
      <xdr:nvGrpSpPr>
        <xdr:cNvPr id="31841" name="Group 25"/>
        <xdr:cNvGrpSpPr>
          <a:grpSpLocks/>
        </xdr:cNvGrpSpPr>
      </xdr:nvGrpSpPr>
      <xdr:grpSpPr bwMode="auto">
        <a:xfrm>
          <a:off x="381000" y="3679658"/>
          <a:ext cx="501316" cy="441158"/>
          <a:chOff x="326" y="481"/>
          <a:chExt cx="52" cy="44"/>
        </a:xfrm>
      </xdr:grpSpPr>
      <xdr:sp macro="" textlink="">
        <xdr:nvSpPr>
          <xdr:cNvPr id="7204" name="Text Box 23"/>
          <xdr:cNvSpPr txBox="1">
            <a:spLocks noChangeArrowheads="1"/>
          </xdr:cNvSpPr>
        </xdr:nvSpPr>
        <xdr:spPr bwMode="auto">
          <a:xfrm>
            <a:off x="326" y="481"/>
            <a:ext cx="52" cy="29"/>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旧河北町</a:t>
            </a:r>
          </a:p>
        </xdr:txBody>
      </xdr:sp>
      <xdr:sp macro="" textlink="">
        <xdr:nvSpPr>
          <xdr:cNvPr id="7205" name="Text Box 24"/>
          <xdr:cNvSpPr txBox="1">
            <a:spLocks noChangeArrowheads="1"/>
          </xdr:cNvSpPr>
        </xdr:nvSpPr>
        <xdr:spPr bwMode="auto">
          <a:xfrm>
            <a:off x="326" y="510"/>
            <a:ext cx="52" cy="1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0" rIns="18288" bIns="18288" anchor="b"/>
          <a:lstStyle/>
          <a:p>
            <a:pPr algn="ctr" rtl="0">
              <a:defRPr sz="1000"/>
            </a:pPr>
            <a:r>
              <a:rPr lang="ja-JP" altLang="en-US" sz="800" b="0" i="0" u="none" strike="noStrike" baseline="0">
                <a:solidFill>
                  <a:srgbClr val="000000"/>
                </a:solidFill>
                <a:latin typeface="ＭＳ Ｐ明朝"/>
                <a:ea typeface="ＭＳ Ｐ明朝"/>
              </a:rPr>
              <a:t>旧北上町</a:t>
            </a:r>
          </a:p>
        </xdr:txBody>
      </xdr:sp>
    </xdr:grp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9525</xdr:colOff>
      <xdr:row>5</xdr:row>
      <xdr:rowOff>257175</xdr:rowOff>
    </xdr:from>
    <xdr:to>
      <xdr:col>1</xdr:col>
      <xdr:colOff>609600</xdr:colOff>
      <xdr:row>7</xdr:row>
      <xdr:rowOff>533400</xdr:rowOff>
    </xdr:to>
    <xdr:grpSp>
      <xdr:nvGrpSpPr>
        <xdr:cNvPr id="31257" name="Group 29"/>
        <xdr:cNvGrpSpPr>
          <a:grpSpLocks/>
        </xdr:cNvGrpSpPr>
      </xdr:nvGrpSpPr>
      <xdr:grpSpPr bwMode="auto">
        <a:xfrm>
          <a:off x="266700" y="1371600"/>
          <a:ext cx="600075" cy="1066800"/>
          <a:chOff x="292" y="219"/>
          <a:chExt cx="63" cy="109"/>
        </a:xfrm>
      </xdr:grpSpPr>
      <xdr:sp macro="" textlink="">
        <xdr:nvSpPr>
          <xdr:cNvPr id="8247" name="Text Box 23"/>
          <xdr:cNvSpPr txBox="1">
            <a:spLocks noChangeArrowheads="1"/>
          </xdr:cNvSpPr>
        </xdr:nvSpPr>
        <xdr:spPr bwMode="auto">
          <a:xfrm>
            <a:off x="292" y="219"/>
            <a:ext cx="63"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旧築館町</a:t>
            </a:r>
          </a:p>
        </xdr:txBody>
      </xdr:sp>
      <xdr:sp macro="" textlink="">
        <xdr:nvSpPr>
          <xdr:cNvPr id="8248" name="Text Box 24"/>
          <xdr:cNvSpPr txBox="1">
            <a:spLocks noChangeArrowheads="1"/>
          </xdr:cNvSpPr>
        </xdr:nvSpPr>
        <xdr:spPr bwMode="auto">
          <a:xfrm>
            <a:off x="292" y="246"/>
            <a:ext cx="63" cy="55"/>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18288" tIns="18288" rIns="18288" bIns="18288" anchor="ctr"/>
          <a:lstStyle/>
          <a:p>
            <a:pPr algn="ctr" rtl="0">
              <a:defRPr sz="1000"/>
            </a:pPr>
            <a:r>
              <a:rPr lang="ja-JP" altLang="en-US" sz="800" b="0" i="0" u="none" strike="noStrike" baseline="0">
                <a:solidFill>
                  <a:srgbClr val="000000"/>
                </a:solidFill>
                <a:latin typeface="ＭＳ Ｐ明朝"/>
                <a:ea typeface="ＭＳ Ｐ明朝"/>
              </a:rPr>
              <a:t>旧志波姫町</a:t>
            </a:r>
          </a:p>
        </xdr:txBody>
      </xdr:sp>
      <xdr:sp macro="" textlink="">
        <xdr:nvSpPr>
          <xdr:cNvPr id="8249" name="Text Box 25"/>
          <xdr:cNvSpPr txBox="1">
            <a:spLocks noChangeArrowheads="1"/>
          </xdr:cNvSpPr>
        </xdr:nvSpPr>
        <xdr:spPr bwMode="auto">
          <a:xfrm>
            <a:off x="292" y="301"/>
            <a:ext cx="63"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旧若柳町</a:t>
            </a:r>
          </a:p>
        </xdr:txBody>
      </xdr:sp>
    </xdr:grpSp>
    <xdr:clientData/>
  </xdr:twoCellAnchor>
  <xdr:twoCellAnchor>
    <xdr:from>
      <xdr:col>1</xdr:col>
      <xdr:colOff>0</xdr:colOff>
      <xdr:row>12</xdr:row>
      <xdr:rowOff>0</xdr:rowOff>
    </xdr:from>
    <xdr:to>
      <xdr:col>2</xdr:col>
      <xdr:colOff>0</xdr:colOff>
      <xdr:row>13</xdr:row>
      <xdr:rowOff>0</xdr:rowOff>
    </xdr:to>
    <xdr:grpSp>
      <xdr:nvGrpSpPr>
        <xdr:cNvPr id="31258" name="Group 28"/>
        <xdr:cNvGrpSpPr>
          <a:grpSpLocks/>
        </xdr:cNvGrpSpPr>
      </xdr:nvGrpSpPr>
      <xdr:grpSpPr bwMode="auto">
        <a:xfrm>
          <a:off x="257175" y="3505200"/>
          <a:ext cx="609600" cy="533400"/>
          <a:chOff x="393" y="218"/>
          <a:chExt cx="64" cy="54"/>
        </a:xfrm>
      </xdr:grpSpPr>
      <xdr:sp macro="" textlink="">
        <xdr:nvSpPr>
          <xdr:cNvPr id="8245" name="Text Box 26"/>
          <xdr:cNvSpPr txBox="1">
            <a:spLocks noChangeArrowheads="1"/>
          </xdr:cNvSpPr>
        </xdr:nvSpPr>
        <xdr:spPr bwMode="auto">
          <a:xfrm>
            <a:off x="393" y="218"/>
            <a:ext cx="64"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旧一迫町</a:t>
            </a:r>
          </a:p>
        </xdr:txBody>
      </xdr:sp>
      <xdr:sp macro="" textlink="">
        <xdr:nvSpPr>
          <xdr:cNvPr id="8246" name="Text Box 27"/>
          <xdr:cNvSpPr txBox="1">
            <a:spLocks noChangeArrowheads="1"/>
          </xdr:cNvSpPr>
        </xdr:nvSpPr>
        <xdr:spPr bwMode="auto">
          <a:xfrm>
            <a:off x="393" y="245"/>
            <a:ext cx="64" cy="27"/>
          </a:xfrm>
          <a:prstGeom prst="rect">
            <a:avLst/>
          </a:prstGeom>
          <a:solidFill>
            <a:srgbClr val="FFFFFF"/>
          </a:solidFill>
          <a:ln w="3175">
            <a:solidFill>
              <a:srgbClr xmlns:mc="http://schemas.openxmlformats.org/markup-compatibility/2006" xmlns:a14="http://schemas.microsoft.com/office/drawing/2010/main" val="333333" mc:Ignorable="a14" a14:legacySpreadsheetColorIndex="63"/>
            </a:solidFill>
            <a:miter lim="800000"/>
            <a:headEnd/>
            <a:tailEnd/>
          </a:ln>
        </xdr:spPr>
        <xdr:txBody>
          <a:bodyPr vertOverflow="clip" wrap="square" lIns="27432" tIns="18288" rIns="27432" bIns="18288" anchor="ctr"/>
          <a:lstStyle/>
          <a:p>
            <a:pPr algn="ctr" rtl="0">
              <a:defRPr sz="1000"/>
            </a:pPr>
            <a:r>
              <a:rPr lang="ja-JP" altLang="en-US" sz="900" b="0" i="0" u="none" strike="noStrike" baseline="0">
                <a:solidFill>
                  <a:srgbClr val="000000"/>
                </a:solidFill>
                <a:latin typeface="ＭＳ Ｐ明朝"/>
                <a:ea typeface="ＭＳ Ｐ明朝"/>
              </a:rPr>
              <a:t>旧花山村</a:t>
            </a:r>
          </a:p>
        </xdr:txBody>
      </xdr:sp>
    </xdr:grp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6:P26"/>
  <sheetViews>
    <sheetView zoomScale="55" zoomScaleNormal="55" workbookViewId="0">
      <selection activeCell="O16" sqref="O16"/>
    </sheetView>
  </sheetViews>
  <sheetFormatPr defaultRowHeight="18.75"/>
  <cols>
    <col min="1" max="16" width="9" style="737"/>
    <col min="17" max="16384" width="9" style="736"/>
  </cols>
  <sheetData>
    <row r="6" spans="2:15">
      <c r="B6" s="1186" t="s">
        <v>704</v>
      </c>
      <c r="C6" s="1186"/>
      <c r="D6" s="1186"/>
      <c r="E6" s="1186"/>
      <c r="F6" s="1186"/>
      <c r="G6" s="1186"/>
      <c r="H6" s="1187" t="s">
        <v>596</v>
      </c>
      <c r="I6" s="1188"/>
      <c r="J6" s="1188"/>
      <c r="K6" s="1188"/>
      <c r="L6" s="1188"/>
      <c r="M6" s="1188"/>
      <c r="N6" s="1188"/>
      <c r="O6" s="1189"/>
    </row>
    <row r="7" spans="2:15">
      <c r="B7" s="1186"/>
      <c r="C7" s="1186"/>
      <c r="D7" s="1186"/>
      <c r="E7" s="1186"/>
      <c r="F7" s="1186"/>
      <c r="G7" s="1186"/>
      <c r="H7" s="1190"/>
      <c r="I7" s="1191"/>
      <c r="J7" s="1191"/>
      <c r="K7" s="1191"/>
      <c r="L7" s="1191"/>
      <c r="M7" s="1191"/>
      <c r="N7" s="1191"/>
      <c r="O7" s="1192"/>
    </row>
    <row r="8" spans="2:15">
      <c r="B8" s="1186"/>
      <c r="C8" s="1186"/>
      <c r="D8" s="1186"/>
      <c r="E8" s="1186"/>
      <c r="F8" s="1186"/>
      <c r="G8" s="1186"/>
      <c r="H8" s="1193"/>
      <c r="I8" s="1194"/>
      <c r="J8" s="1194"/>
      <c r="K8" s="1194"/>
      <c r="L8" s="1194"/>
      <c r="M8" s="1194"/>
      <c r="N8" s="1194"/>
      <c r="O8" s="1195"/>
    </row>
    <row r="10" spans="2:15">
      <c r="D10" s="1196"/>
      <c r="E10" s="1196"/>
      <c r="F10" s="1196"/>
      <c r="G10" s="1196"/>
      <c r="H10" s="1196"/>
      <c r="I10" s="1196"/>
      <c r="J10" s="1196"/>
      <c r="K10" s="1196"/>
      <c r="L10" s="1196"/>
      <c r="M10" s="1196"/>
    </row>
    <row r="11" spans="2:15">
      <c r="D11" s="1196"/>
      <c r="E11" s="1196"/>
      <c r="F11" s="1196"/>
      <c r="G11" s="1196"/>
      <c r="H11" s="1196"/>
      <c r="I11" s="1196"/>
      <c r="J11" s="1196"/>
      <c r="K11" s="1196"/>
      <c r="L11" s="1196"/>
      <c r="M11" s="1196"/>
    </row>
    <row r="20" spans="5:15">
      <c r="E20" s="1197"/>
      <c r="F20" s="1197"/>
      <c r="G20" s="1197"/>
      <c r="H20" s="1197"/>
      <c r="I20" s="1197"/>
      <c r="J20" s="1197"/>
      <c r="K20" s="1197"/>
      <c r="L20" s="1197"/>
    </row>
    <row r="21" spans="5:15">
      <c r="E21" s="1197"/>
      <c r="F21" s="1197"/>
      <c r="G21" s="1197"/>
      <c r="H21" s="1197"/>
      <c r="I21" s="1197"/>
      <c r="J21" s="1197"/>
      <c r="K21" s="1197"/>
      <c r="L21" s="1197"/>
    </row>
    <row r="22" spans="5:15" ht="19.5">
      <c r="E22" s="1184" t="s">
        <v>597</v>
      </c>
      <c r="F22" s="1184"/>
      <c r="G22" s="1184"/>
      <c r="H22" s="1184"/>
      <c r="I22" s="1184"/>
      <c r="J22" s="1184"/>
      <c r="K22" s="1184"/>
      <c r="L22" s="1184"/>
    </row>
    <row r="23" spans="5:15" ht="19.5">
      <c r="E23" s="1184" t="s">
        <v>598</v>
      </c>
      <c r="F23" s="1184"/>
      <c r="G23" s="1184"/>
      <c r="H23" s="1184"/>
      <c r="I23" s="1184"/>
      <c r="J23" s="1184"/>
      <c r="K23" s="1184"/>
      <c r="L23" s="1184"/>
    </row>
    <row r="24" spans="5:15" ht="19.5">
      <c r="E24" s="1184" t="s">
        <v>599</v>
      </c>
      <c r="F24" s="1184"/>
      <c r="G24" s="1184"/>
      <c r="H24" s="1184"/>
      <c r="I24" s="1184"/>
      <c r="J24" s="1184"/>
      <c r="K24" s="1184"/>
      <c r="L24" s="1184"/>
    </row>
    <row r="26" spans="5:15" ht="22.5">
      <c r="L26" s="1185" t="s">
        <v>600</v>
      </c>
      <c r="M26" s="1185"/>
      <c r="N26" s="1185"/>
      <c r="O26" s="1185"/>
    </row>
  </sheetData>
  <mergeCells count="8">
    <mergeCell ref="E24:L24"/>
    <mergeCell ref="L26:O26"/>
    <mergeCell ref="B6:G8"/>
    <mergeCell ref="H6:O8"/>
    <mergeCell ref="D10:M11"/>
    <mergeCell ref="E20:L21"/>
    <mergeCell ref="E22:L22"/>
    <mergeCell ref="E23:L23"/>
  </mergeCells>
  <phoneticPr fontId="3"/>
  <pageMargins left="0.25" right="0.25" top="0.75" bottom="0.75" header="0.3" footer="0.3"/>
  <pageSetup paperSize="9" orientation="landscape" horizontalDpi="4294967294"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AE33"/>
  <sheetViews>
    <sheetView showGridLines="0" showZeros="0" zoomScaleNormal="100" workbookViewId="0">
      <selection activeCell="E14" sqref="E14"/>
    </sheetView>
  </sheetViews>
  <sheetFormatPr defaultRowHeight="11.25"/>
  <cols>
    <col min="1" max="1" width="3.375" style="85" customWidth="1"/>
    <col min="2" max="2" width="8" style="85" customWidth="1"/>
    <col min="3" max="3" width="7.625" style="85" customWidth="1"/>
    <col min="4" max="4" width="1.625" style="85" customWidth="1"/>
    <col min="5" max="5" width="6.125" style="85" customWidth="1"/>
    <col min="6" max="6" width="8.25" style="85" customWidth="1"/>
    <col min="7" max="7" width="6.625" style="85" customWidth="1"/>
    <col min="8" max="8" width="1.625" style="85" customWidth="1"/>
    <col min="9" max="9" width="5.625" style="85" customWidth="1"/>
    <col min="10" max="10" width="8.25" style="85" customWidth="1"/>
    <col min="11" max="11" width="6.625" style="85" customWidth="1"/>
    <col min="12" max="12" width="1.625" style="85" customWidth="1"/>
    <col min="13" max="13" width="5.125" style="85" customWidth="1"/>
    <col min="14" max="14" width="8.125" style="85" customWidth="1"/>
    <col min="15" max="15" width="6.625" style="85" customWidth="1"/>
    <col min="16" max="16" width="1.625" style="85" customWidth="1"/>
    <col min="17" max="17" width="5.125" style="85" customWidth="1"/>
    <col min="18" max="19" width="6.625" style="85" customWidth="1"/>
    <col min="20" max="20" width="1.625" style="85" customWidth="1"/>
    <col min="21" max="21" width="5.125" style="85" customWidth="1"/>
    <col min="22" max="22" width="8.125" style="85" customWidth="1"/>
    <col min="23" max="23" width="6.625" style="85" customWidth="1"/>
    <col min="24" max="24" width="1.625" style="85" customWidth="1"/>
    <col min="25" max="25" width="4.375" style="85" customWidth="1"/>
    <col min="26" max="26" width="6.125" style="85" customWidth="1"/>
    <col min="27" max="27" width="0.5" style="85" customWidth="1"/>
    <col min="28" max="28" width="2.375" style="85" customWidth="1"/>
    <col min="29" max="16384" width="9" style="85"/>
  </cols>
  <sheetData>
    <row r="1" spans="1:28" s="390" customFormat="1" ht="15" customHeight="1">
      <c r="A1" s="1503" t="str">
        <f>市内河!A1</f>
        <v>令和元年</v>
      </c>
      <c r="B1" s="1503"/>
      <c r="C1" s="1000" t="s">
        <v>241</v>
      </c>
      <c r="D1" s="1470">
        <f>市内河!$D$1</f>
        <v>0</v>
      </c>
      <c r="E1" s="1689"/>
      <c r="F1" s="1689"/>
      <c r="G1" s="1689"/>
      <c r="H1" s="1402" t="s">
        <v>254</v>
      </c>
      <c r="I1" s="1402"/>
      <c r="J1" s="1402"/>
      <c r="K1" s="1402"/>
      <c r="L1" s="1478" t="s">
        <v>382</v>
      </c>
      <c r="M1" s="1479"/>
      <c r="N1" s="1598">
        <f>市内河!$N$1</f>
        <v>0</v>
      </c>
      <c r="O1" s="1647"/>
      <c r="P1" s="1402" t="s">
        <v>383</v>
      </c>
      <c r="Q1" s="1402"/>
      <c r="R1" s="1335" t="s">
        <v>297</v>
      </c>
      <c r="S1" s="1322">
        <f>市内河!$R$1</f>
        <v>0</v>
      </c>
      <c r="T1" s="1365"/>
      <c r="U1" s="1473"/>
      <c r="V1" s="1410" t="s">
        <v>385</v>
      </c>
      <c r="W1" s="1333"/>
      <c r="X1" s="1333" t="s">
        <v>386</v>
      </c>
      <c r="Y1" s="1333"/>
      <c r="Z1" s="1333"/>
      <c r="AA1" s="389"/>
    </row>
    <row r="2" spans="1:28" s="390" customFormat="1" ht="18" customHeight="1">
      <c r="A2" s="1004">
        <f>市内河!A2</f>
        <v>43770</v>
      </c>
      <c r="B2" s="1005" t="s">
        <v>356</v>
      </c>
      <c r="C2" s="1341">
        <f>市内河!C2</f>
        <v>0</v>
      </c>
      <c r="D2" s="1342"/>
      <c r="E2" s="1342"/>
      <c r="F2" s="1342"/>
      <c r="G2" s="1342"/>
      <c r="H2" s="1342">
        <f>市内河!G2</f>
        <v>0</v>
      </c>
      <c r="I2" s="1595"/>
      <c r="J2" s="1595"/>
      <c r="K2" s="1595"/>
      <c r="L2" s="1362">
        <f>市内河!L2</f>
        <v>0</v>
      </c>
      <c r="M2" s="1362"/>
      <c r="N2" s="1362"/>
      <c r="O2" s="1362"/>
      <c r="P2" s="1369">
        <f>市内河!O2</f>
        <v>0</v>
      </c>
      <c r="Q2" s="1369"/>
      <c r="R2" s="1337"/>
      <c r="S2" s="1357"/>
      <c r="T2" s="1357"/>
      <c r="U2" s="1474"/>
      <c r="V2" s="1427">
        <f>市内河!U2</f>
        <v>0</v>
      </c>
      <c r="W2" s="1428"/>
      <c r="X2" s="1428">
        <f>市内河!W2</f>
        <v>0</v>
      </c>
      <c r="Y2" s="1428"/>
      <c r="Z2" s="1428"/>
      <c r="AA2" s="389"/>
      <c r="AB2" s="384"/>
    </row>
    <row r="3" spans="1:28" s="390" customFormat="1" ht="18.95" customHeight="1">
      <c r="A3" s="1340" t="s">
        <v>205</v>
      </c>
      <c r="B3" s="1340"/>
      <c r="C3" s="1343"/>
      <c r="D3" s="1344"/>
      <c r="E3" s="1344"/>
      <c r="F3" s="1344"/>
      <c r="G3" s="1344"/>
      <c r="H3" s="1597"/>
      <c r="I3" s="1597"/>
      <c r="J3" s="1597"/>
      <c r="K3" s="1690"/>
      <c r="L3" s="1362"/>
      <c r="M3" s="1362"/>
      <c r="N3" s="1362"/>
      <c r="O3" s="1362"/>
      <c r="P3" s="1369"/>
      <c r="Q3" s="1369"/>
      <c r="R3" s="1020" t="s">
        <v>103</v>
      </c>
      <c r="S3" s="1670">
        <f>SUM(F16,J16,N16,V16)</f>
        <v>0</v>
      </c>
      <c r="T3" s="1671"/>
      <c r="U3" s="1671"/>
      <c r="V3" s="1359" t="s">
        <v>384</v>
      </c>
      <c r="W3" s="1359"/>
      <c r="X3" s="1359"/>
      <c r="Y3" s="1359"/>
      <c r="Z3" s="1471"/>
      <c r="AB3" s="391"/>
    </row>
    <row r="4" spans="1:28" s="390" customFormat="1" ht="18" customHeight="1">
      <c r="A4" s="1014"/>
      <c r="B4" s="1014"/>
      <c r="C4" s="1008" t="s">
        <v>274</v>
      </c>
      <c r="D4" s="1681">
        <f>市内河!D4</f>
        <v>0</v>
      </c>
      <c r="E4" s="1682"/>
      <c r="F4" s="1682"/>
      <c r="G4" s="1682"/>
      <c r="H4" s="1682"/>
      <c r="I4" s="1682"/>
      <c r="J4" s="1683"/>
      <c r="K4" s="1483" t="s">
        <v>118</v>
      </c>
      <c r="L4" s="1558"/>
      <c r="M4" s="1539">
        <f>市内河!N4</f>
        <v>0</v>
      </c>
      <c r="N4" s="1539"/>
      <c r="O4" s="1540"/>
      <c r="P4" s="1648" t="s">
        <v>353</v>
      </c>
      <c r="Q4" s="1655"/>
      <c r="R4" s="1665"/>
      <c r="S4" s="1648" t="s">
        <v>354</v>
      </c>
      <c r="T4" s="1665"/>
      <c r="U4" s="1678"/>
      <c r="V4" s="1672">
        <f>市内河!U4</f>
        <v>0</v>
      </c>
      <c r="W4" s="1673"/>
      <c r="X4" s="1673"/>
      <c r="Y4" s="1673"/>
      <c r="Z4" s="1674"/>
      <c r="AB4" s="386">
        <v>8</v>
      </c>
    </row>
    <row r="5" spans="1:28" s="390" customFormat="1" ht="18" customHeight="1">
      <c r="A5" s="1017"/>
      <c r="B5" s="1015"/>
      <c r="C5" s="1011" t="s">
        <v>346</v>
      </c>
      <c r="D5" s="1355">
        <f>市内河!D5</f>
        <v>0</v>
      </c>
      <c r="E5" s="1355"/>
      <c r="F5" s="1486"/>
      <c r="G5" s="1012" t="s">
        <v>360</v>
      </c>
      <c r="H5" s="1355">
        <f>市内河!H5</f>
        <v>0</v>
      </c>
      <c r="I5" s="1687"/>
      <c r="J5" s="1688"/>
      <c r="K5" s="1393" t="s">
        <v>119</v>
      </c>
      <c r="L5" s="1393"/>
      <c r="M5" s="1464">
        <f>市内河!N5</f>
        <v>0</v>
      </c>
      <c r="N5" s="1685"/>
      <c r="O5" s="1686"/>
      <c r="P5" s="1488"/>
      <c r="Q5" s="1489"/>
      <c r="R5" s="1666"/>
      <c r="S5" s="1429"/>
      <c r="T5" s="1679"/>
      <c r="U5" s="1680"/>
      <c r="V5" s="1672"/>
      <c r="W5" s="1675"/>
      <c r="X5" s="1675"/>
      <c r="Y5" s="1675"/>
      <c r="Z5" s="1676"/>
      <c r="AB5" s="391"/>
    </row>
    <row r="6" spans="1:28" ht="20.25" customHeight="1">
      <c r="A6" s="199" t="s">
        <v>2</v>
      </c>
      <c r="B6" s="200"/>
      <c r="C6" s="296" t="s">
        <v>193</v>
      </c>
      <c r="D6" s="1545" t="s">
        <v>3</v>
      </c>
      <c r="E6" s="1684"/>
      <c r="F6" s="349" t="s">
        <v>122</v>
      </c>
      <c r="G6" s="654" t="s">
        <v>337</v>
      </c>
      <c r="H6" s="1259" t="s">
        <v>3</v>
      </c>
      <c r="I6" s="1260"/>
      <c r="J6" s="349" t="s">
        <v>122</v>
      </c>
      <c r="K6" s="295" t="s">
        <v>338</v>
      </c>
      <c r="L6" s="1278" t="s">
        <v>3</v>
      </c>
      <c r="M6" s="1279"/>
      <c r="N6" s="349" t="s">
        <v>122</v>
      </c>
      <c r="O6" s="286" t="s">
        <v>339</v>
      </c>
      <c r="P6" s="1278" t="s">
        <v>3</v>
      </c>
      <c r="Q6" s="1667"/>
      <c r="R6" s="211" t="s">
        <v>122</v>
      </c>
      <c r="S6" s="288" t="s">
        <v>340</v>
      </c>
      <c r="T6" s="1278" t="s">
        <v>3</v>
      </c>
      <c r="U6" s="1279"/>
      <c r="V6" s="349" t="s">
        <v>122</v>
      </c>
      <c r="W6" s="295" t="s">
        <v>4</v>
      </c>
      <c r="X6" s="1259" t="s">
        <v>3</v>
      </c>
      <c r="Y6" s="1677"/>
      <c r="Z6" s="353" t="s">
        <v>122</v>
      </c>
      <c r="AB6" s="1668" t="s">
        <v>265</v>
      </c>
    </row>
    <row r="7" spans="1:28" ht="42" customHeight="1">
      <c r="A7" s="1695" t="s">
        <v>245</v>
      </c>
      <c r="B7" s="313"/>
      <c r="C7" s="517" t="s">
        <v>551</v>
      </c>
      <c r="D7" s="57" t="s">
        <v>11</v>
      </c>
      <c r="E7" s="516">
        <v>4400</v>
      </c>
      <c r="F7" s="744"/>
      <c r="G7" s="723" t="s">
        <v>586</v>
      </c>
      <c r="H7" s="717" t="s">
        <v>580</v>
      </c>
      <c r="I7" s="536"/>
      <c r="J7" s="504"/>
      <c r="K7" s="655" t="s">
        <v>553</v>
      </c>
      <c r="L7" s="57" t="s">
        <v>125</v>
      </c>
      <c r="M7" s="536">
        <v>550</v>
      </c>
      <c r="N7" s="504"/>
      <c r="O7" s="800"/>
      <c r="P7" s="931"/>
      <c r="Q7" s="800"/>
      <c r="R7" s="933"/>
      <c r="S7" s="655" t="s">
        <v>586</v>
      </c>
      <c r="T7" s="57" t="s">
        <v>587</v>
      </c>
      <c r="U7" s="536"/>
      <c r="V7" s="504"/>
      <c r="W7" s="800"/>
      <c r="X7" s="931"/>
      <c r="Y7" s="800"/>
      <c r="Z7" s="932"/>
      <c r="AA7" s="87"/>
      <c r="AB7" s="1669"/>
    </row>
    <row r="8" spans="1:28" ht="42" customHeight="1">
      <c r="A8" s="1696"/>
      <c r="B8" s="401"/>
      <c r="C8" s="517" t="s">
        <v>21</v>
      </c>
      <c r="D8" s="542" t="s">
        <v>9</v>
      </c>
      <c r="E8" s="516">
        <v>4000</v>
      </c>
      <c r="F8" s="744"/>
      <c r="G8" s="783"/>
      <c r="H8" s="918"/>
      <c r="I8" s="783"/>
      <c r="J8" s="919"/>
      <c r="K8" s="866" t="s">
        <v>116</v>
      </c>
      <c r="L8" s="849"/>
      <c r="M8" s="783"/>
      <c r="N8" s="919"/>
      <c r="O8" s="783"/>
      <c r="P8" s="918"/>
      <c r="Q8" s="783"/>
      <c r="R8" s="920"/>
      <c r="S8" s="866" t="s">
        <v>116</v>
      </c>
      <c r="T8" s="849"/>
      <c r="U8" s="783"/>
      <c r="V8" s="101"/>
      <c r="W8" s="783"/>
      <c r="X8" s="918"/>
      <c r="Y8" s="783"/>
      <c r="Z8" s="921"/>
      <c r="AA8" s="86"/>
      <c r="AB8" s="307"/>
    </row>
    <row r="9" spans="1:28" ht="21" customHeight="1">
      <c r="A9" s="1696"/>
      <c r="B9" s="1691" t="s">
        <v>303</v>
      </c>
      <c r="C9" s="544" t="s">
        <v>658</v>
      </c>
      <c r="D9" s="542" t="s">
        <v>9</v>
      </c>
      <c r="E9" s="516">
        <v>2100</v>
      </c>
      <c r="F9" s="744"/>
      <c r="G9" s="866" t="s">
        <v>116</v>
      </c>
      <c r="H9" s="815"/>
      <c r="I9" s="783"/>
      <c r="J9" s="919"/>
      <c r="K9" s="905"/>
      <c r="L9" s="815"/>
      <c r="M9" s="783"/>
      <c r="N9" s="919"/>
      <c r="O9" s="783"/>
      <c r="P9" s="922"/>
      <c r="Q9" s="783"/>
      <c r="R9" s="920"/>
      <c r="S9" s="905"/>
      <c r="T9" s="923"/>
      <c r="U9" s="783"/>
      <c r="V9" s="101"/>
      <c r="W9" s="783"/>
      <c r="X9" s="922"/>
      <c r="Y9" s="783"/>
      <c r="Z9" s="921"/>
      <c r="AA9" s="87"/>
      <c r="AB9" s="307"/>
    </row>
    <row r="10" spans="1:28" ht="21" customHeight="1">
      <c r="A10" s="1696"/>
      <c r="B10" s="1692"/>
      <c r="C10" s="1078" t="s">
        <v>657</v>
      </c>
      <c r="D10" s="542"/>
      <c r="E10" s="1079"/>
      <c r="F10" s="1077"/>
      <c r="G10" s="1080"/>
      <c r="H10" s="815"/>
      <c r="I10" s="783"/>
      <c r="J10" s="919"/>
      <c r="K10" s="908"/>
      <c r="L10" s="815"/>
      <c r="M10" s="783"/>
      <c r="N10" s="919"/>
      <c r="O10" s="909"/>
      <c r="P10" s="922"/>
      <c r="Q10" s="783"/>
      <c r="R10" s="920"/>
      <c r="S10" s="908"/>
      <c r="T10" s="815"/>
      <c r="U10" s="783"/>
      <c r="V10" s="101"/>
      <c r="W10" s="924"/>
      <c r="X10" s="922"/>
      <c r="Y10" s="783"/>
      <c r="Z10" s="921"/>
      <c r="AA10" s="86"/>
      <c r="AB10" s="307"/>
    </row>
    <row r="11" spans="1:28" ht="21" customHeight="1">
      <c r="A11" s="1696"/>
      <c r="B11" s="331" t="s">
        <v>304</v>
      </c>
      <c r="C11" s="1702" t="s">
        <v>595</v>
      </c>
      <c r="D11" s="1700"/>
      <c r="E11" s="1703">
        <v>3200</v>
      </c>
      <c r="F11" s="1623"/>
      <c r="G11" s="1698" t="s">
        <v>218</v>
      </c>
      <c r="H11" s="1054" t="s">
        <v>630</v>
      </c>
      <c r="I11" s="1050"/>
      <c r="J11" s="1051"/>
      <c r="K11" s="1704" t="s">
        <v>502</v>
      </c>
      <c r="L11" s="1700" t="s">
        <v>125</v>
      </c>
      <c r="M11" s="1693">
        <v>450</v>
      </c>
      <c r="N11" s="1625"/>
      <c r="O11" s="783"/>
      <c r="P11" s="922"/>
      <c r="Q11" s="783"/>
      <c r="R11" s="920"/>
      <c r="S11" s="905"/>
      <c r="T11" s="923"/>
      <c r="U11" s="783"/>
      <c r="V11" s="101"/>
      <c r="W11" s="783"/>
      <c r="X11" s="922"/>
      <c r="Y11" s="783"/>
      <c r="Z11" s="921"/>
      <c r="AB11" s="193"/>
    </row>
    <row r="12" spans="1:28" ht="21" customHeight="1">
      <c r="A12" s="1696"/>
      <c r="B12" s="251" t="s">
        <v>305</v>
      </c>
      <c r="C12" s="1620"/>
      <c r="D12" s="1621"/>
      <c r="E12" s="1622"/>
      <c r="F12" s="1624"/>
      <c r="G12" s="1699"/>
      <c r="H12" s="1055" t="s">
        <v>631</v>
      </c>
      <c r="I12" s="1052"/>
      <c r="J12" s="1053"/>
      <c r="K12" s="1705"/>
      <c r="L12" s="1701"/>
      <c r="M12" s="1694"/>
      <c r="N12" s="1663"/>
      <c r="O12" s="783"/>
      <c r="P12" s="922"/>
      <c r="Q12" s="783"/>
      <c r="R12" s="920"/>
      <c r="S12" s="905"/>
      <c r="T12" s="923"/>
      <c r="U12" s="783"/>
      <c r="V12" s="101"/>
      <c r="W12" s="783"/>
      <c r="X12" s="922"/>
      <c r="Y12" s="783"/>
      <c r="Z12" s="921"/>
      <c r="AB12" s="193"/>
    </row>
    <row r="13" spans="1:28" ht="42" customHeight="1">
      <c r="A13" s="1696"/>
      <c r="B13" s="398"/>
      <c r="C13" s="517" t="s">
        <v>22</v>
      </c>
      <c r="D13" s="542" t="s">
        <v>9</v>
      </c>
      <c r="E13" s="516">
        <v>2300</v>
      </c>
      <c r="F13" s="744"/>
      <c r="G13" s="866" t="s">
        <v>116</v>
      </c>
      <c r="H13" s="815"/>
      <c r="I13" s="783"/>
      <c r="J13" s="919"/>
      <c r="K13" s="905"/>
      <c r="L13" s="815"/>
      <c r="M13" s="783"/>
      <c r="N13" s="101"/>
      <c r="O13" s="783"/>
      <c r="P13" s="922"/>
      <c r="Q13" s="783"/>
      <c r="R13" s="920"/>
      <c r="S13" s="905"/>
      <c r="T13" s="923"/>
      <c r="U13" s="783"/>
      <c r="V13" s="101"/>
      <c r="W13" s="783"/>
      <c r="X13" s="922"/>
      <c r="Y13" s="783"/>
      <c r="Z13" s="921"/>
      <c r="AB13" s="193"/>
    </row>
    <row r="14" spans="1:28" ht="21" customHeight="1">
      <c r="A14" s="1696"/>
      <c r="B14" s="251" t="s">
        <v>306</v>
      </c>
      <c r="C14" s="544" t="s">
        <v>552</v>
      </c>
      <c r="D14" s="542" t="s">
        <v>9</v>
      </c>
      <c r="E14" s="516">
        <v>1350</v>
      </c>
      <c r="F14" s="744"/>
      <c r="G14" s="866"/>
      <c r="H14" s="815"/>
      <c r="I14" s="783"/>
      <c r="J14" s="919"/>
      <c r="K14" s="908"/>
      <c r="L14" s="815"/>
      <c r="M14" s="783"/>
      <c r="N14" s="101"/>
      <c r="O14" s="783"/>
      <c r="P14" s="922"/>
      <c r="Q14" s="783"/>
      <c r="R14" s="920"/>
      <c r="S14" s="908"/>
      <c r="T14" s="815"/>
      <c r="U14" s="783"/>
      <c r="V14" s="101"/>
      <c r="W14" s="783"/>
      <c r="X14" s="922"/>
      <c r="Y14" s="783"/>
      <c r="Z14" s="921"/>
      <c r="AB14" s="193"/>
    </row>
    <row r="15" spans="1:28" ht="21" customHeight="1" thickBot="1">
      <c r="A15" s="1697"/>
      <c r="B15" s="330" t="s">
        <v>307</v>
      </c>
      <c r="C15" s="546" t="s">
        <v>23</v>
      </c>
      <c r="D15" s="543" t="s">
        <v>9</v>
      </c>
      <c r="E15" s="547">
        <v>1350</v>
      </c>
      <c r="F15" s="359"/>
      <c r="G15" s="925" t="s">
        <v>116</v>
      </c>
      <c r="H15" s="926"/>
      <c r="I15" s="806"/>
      <c r="J15" s="927"/>
      <c r="K15" s="807"/>
      <c r="L15" s="926"/>
      <c r="M15" s="806"/>
      <c r="N15" s="474"/>
      <c r="O15" s="806"/>
      <c r="P15" s="928"/>
      <c r="Q15" s="806"/>
      <c r="R15" s="929"/>
      <c r="S15" s="807"/>
      <c r="T15" s="926"/>
      <c r="U15" s="806"/>
      <c r="V15" s="474"/>
      <c r="W15" s="806"/>
      <c r="X15" s="928"/>
      <c r="Y15" s="806"/>
      <c r="Z15" s="930"/>
      <c r="AB15" s="193"/>
    </row>
    <row r="16" spans="1:28" ht="21" customHeight="1" thickTop="1">
      <c r="A16" s="171" t="s">
        <v>203</v>
      </c>
      <c r="B16" s="254">
        <f>SUM(E16,I16,M16,Q16,U16,Y16)</f>
        <v>19700</v>
      </c>
      <c r="C16" s="171" t="s">
        <v>203</v>
      </c>
      <c r="D16" s="206"/>
      <c r="E16" s="202">
        <f>SUM(E7:E15)</f>
        <v>18700</v>
      </c>
      <c r="F16" s="362">
        <f>SUM(F7:F15)</f>
        <v>0</v>
      </c>
      <c r="G16" s="167" t="s">
        <v>24</v>
      </c>
      <c r="H16" s="201"/>
      <c r="I16" s="202">
        <f>SUM(I7:I15)</f>
        <v>0</v>
      </c>
      <c r="J16" s="362">
        <f>SUM(J7:J15)</f>
        <v>0</v>
      </c>
      <c r="K16" s="167" t="s">
        <v>24</v>
      </c>
      <c r="L16" s="201"/>
      <c r="M16" s="202">
        <f>SUM(M7:M15)</f>
        <v>1000</v>
      </c>
      <c r="N16" s="362">
        <f>SUM(N7:N15)</f>
        <v>0</v>
      </c>
      <c r="O16" s="167"/>
      <c r="P16" s="203"/>
      <c r="Q16" s="203"/>
      <c r="R16" s="205"/>
      <c r="S16" s="171" t="s">
        <v>203</v>
      </c>
      <c r="T16" s="476"/>
      <c r="U16" s="202">
        <f>SUM(U7:U15)</f>
        <v>0</v>
      </c>
      <c r="V16" s="362">
        <f>SUM(V7:V15)</f>
        <v>0</v>
      </c>
      <c r="W16" s="167"/>
      <c r="X16" s="203"/>
      <c r="Y16" s="203"/>
      <c r="Z16" s="204"/>
      <c r="AB16" s="193"/>
    </row>
    <row r="17" spans="1:31" ht="6.75" customHeight="1">
      <c r="A17" s="173"/>
      <c r="B17" s="97"/>
      <c r="C17" s="173"/>
      <c r="D17" s="198"/>
      <c r="E17" s="161"/>
      <c r="F17" s="175"/>
      <c r="G17" s="173"/>
      <c r="H17" s="97"/>
      <c r="I17" s="161"/>
      <c r="J17" s="175"/>
      <c r="K17" s="173"/>
      <c r="L17" s="97"/>
      <c r="M17" s="161"/>
      <c r="N17" s="175"/>
      <c r="O17" s="173"/>
      <c r="P17" s="88"/>
      <c r="Q17" s="88"/>
      <c r="R17" s="102"/>
      <c r="S17" s="173"/>
      <c r="T17" s="56"/>
      <c r="U17" s="161"/>
      <c r="V17" s="175"/>
      <c r="W17" s="173"/>
      <c r="X17" s="88"/>
      <c r="Y17" s="88"/>
      <c r="Z17" s="197"/>
      <c r="AB17" s="193"/>
    </row>
    <row r="18" spans="1:31" s="49" customFormat="1" ht="12" customHeight="1">
      <c r="A18" s="42" t="s">
        <v>415</v>
      </c>
      <c r="B18" s="45"/>
      <c r="J18" s="45"/>
      <c r="AB18" s="105"/>
    </row>
    <row r="19" spans="1:31" s="49" customFormat="1" ht="12" customHeight="1">
      <c r="A19" s="42" t="s">
        <v>594</v>
      </c>
      <c r="B19" s="45"/>
      <c r="J19" s="45"/>
      <c r="AB19" s="105"/>
    </row>
    <row r="20" spans="1:31" s="49" customFormat="1" ht="12" customHeight="1">
      <c r="A20" s="72" t="s">
        <v>528</v>
      </c>
      <c r="AB20" s="105"/>
    </row>
    <row r="21" spans="1:31" s="49" customFormat="1" ht="12" customHeight="1">
      <c r="A21" s="411" t="s">
        <v>637</v>
      </c>
      <c r="J21" s="45"/>
      <c r="R21" s="45"/>
      <c r="AB21" s="105"/>
    </row>
    <row r="22" spans="1:31" s="44" customFormat="1" ht="12" customHeight="1">
      <c r="A22" s="505" t="s">
        <v>474</v>
      </c>
      <c r="B22" s="395"/>
      <c r="J22" s="395"/>
      <c r="R22" s="395"/>
      <c r="AB22" s="396"/>
      <c r="AE22" s="397"/>
    </row>
    <row r="23" spans="1:31" s="44" customFormat="1" ht="12" customHeight="1">
      <c r="A23" s="505" t="s">
        <v>666</v>
      </c>
      <c r="B23" s="395"/>
      <c r="J23" s="395"/>
      <c r="R23" s="395"/>
      <c r="AB23" s="396"/>
      <c r="AE23" s="397"/>
    </row>
    <row r="24" spans="1:31" ht="12" customHeight="1">
      <c r="A24" s="42" t="s">
        <v>665</v>
      </c>
      <c r="B24" s="46"/>
      <c r="J24" s="46"/>
      <c r="R24" s="46"/>
      <c r="AB24" s="103"/>
    </row>
    <row r="25" spans="1:31" ht="12" customHeight="1">
      <c r="A25" s="42" t="s">
        <v>522</v>
      </c>
      <c r="B25" s="46"/>
      <c r="J25" s="46"/>
    </row>
    <row r="26" spans="1:31">
      <c r="A26" s="42" t="s">
        <v>523</v>
      </c>
      <c r="B26" s="46"/>
      <c r="J26" s="46"/>
    </row>
    <row r="27" spans="1:31" ht="17.100000000000001" customHeight="1">
      <c r="B27" s="46"/>
      <c r="J27" s="46"/>
      <c r="V27" s="1218" t="s">
        <v>508</v>
      </c>
      <c r="W27" s="1218"/>
      <c r="X27" s="1218"/>
      <c r="Y27" s="1218"/>
      <c r="Z27" s="26"/>
      <c r="AA27" s="26"/>
    </row>
    <row r="28" spans="1:31" ht="17.100000000000001" customHeight="1">
      <c r="V28" s="1218"/>
      <c r="W28" s="1218"/>
      <c r="X28" s="1218"/>
      <c r="Y28" s="1218"/>
      <c r="Z28" s="43"/>
      <c r="AA28" s="43"/>
      <c r="AB28" s="34"/>
    </row>
    <row r="29" spans="1:31" ht="17.100000000000001" customHeight="1">
      <c r="V29" s="1314" t="s">
        <v>512</v>
      </c>
      <c r="W29" s="1314"/>
      <c r="X29" s="1314"/>
      <c r="Y29" s="1314"/>
      <c r="Z29" s="47"/>
      <c r="AA29" s="43"/>
      <c r="AB29" s="40"/>
    </row>
    <row r="30" spans="1:31" ht="17.100000000000001" customHeight="1"/>
    <row r="31" spans="1:31" ht="17.100000000000001" customHeight="1"/>
    <row r="32" spans="1:31" ht="17.100000000000001" customHeight="1"/>
    <row r="33" ht="17.100000000000001" customHeight="1"/>
  </sheetData>
  <mergeCells count="51">
    <mergeCell ref="A7:A15"/>
    <mergeCell ref="G11:G12"/>
    <mergeCell ref="L11:L12"/>
    <mergeCell ref="C11:C12"/>
    <mergeCell ref="D11:D12"/>
    <mergeCell ref="E11:E12"/>
    <mergeCell ref="F11:F12"/>
    <mergeCell ref="K11:K12"/>
    <mergeCell ref="V27:Y28"/>
    <mergeCell ref="N11:N12"/>
    <mergeCell ref="V29:Y29"/>
    <mergeCell ref="B9:B10"/>
    <mergeCell ref="M11:M12"/>
    <mergeCell ref="A1:B1"/>
    <mergeCell ref="L2:O3"/>
    <mergeCell ref="D1:G1"/>
    <mergeCell ref="N1:O1"/>
    <mergeCell ref="H1:K1"/>
    <mergeCell ref="C2:G3"/>
    <mergeCell ref="H2:K3"/>
    <mergeCell ref="L1:M1"/>
    <mergeCell ref="A3:B3"/>
    <mergeCell ref="D4:J4"/>
    <mergeCell ref="K4:L4"/>
    <mergeCell ref="M4:O4"/>
    <mergeCell ref="D5:F5"/>
    <mergeCell ref="D6:E6"/>
    <mergeCell ref="M5:O5"/>
    <mergeCell ref="H5:J5"/>
    <mergeCell ref="K5:L5"/>
    <mergeCell ref="H6:I6"/>
    <mergeCell ref="L6:M6"/>
    <mergeCell ref="AB6:AB7"/>
    <mergeCell ref="V1:W1"/>
    <mergeCell ref="S3:U3"/>
    <mergeCell ref="V4:Z5"/>
    <mergeCell ref="S1:U2"/>
    <mergeCell ref="X1:Z1"/>
    <mergeCell ref="X2:Z2"/>
    <mergeCell ref="X6:Y6"/>
    <mergeCell ref="T6:U6"/>
    <mergeCell ref="V2:W2"/>
    <mergeCell ref="V3:Z3"/>
    <mergeCell ref="S4:U4"/>
    <mergeCell ref="S5:U5"/>
    <mergeCell ref="P1:Q1"/>
    <mergeCell ref="P4:R4"/>
    <mergeCell ref="R1:R2"/>
    <mergeCell ref="P5:R5"/>
    <mergeCell ref="P6:Q6"/>
    <mergeCell ref="P2:Q3"/>
  </mergeCells>
  <phoneticPr fontId="3"/>
  <conditionalFormatting sqref="J13:J17 N13:N17 F7:F9 N8:N11 R7:R17 J8:J10 V8:V17 F13:F15 F11">
    <cfRule type="expression" dxfId="29" priority="9" stopIfTrue="1">
      <formula>E7&lt;F7</formula>
    </cfRule>
  </conditionalFormatting>
  <conditionalFormatting sqref="F17">
    <cfRule type="expression" dxfId="28" priority="10" stopIfTrue="1">
      <formula>D17&lt;F17</formula>
    </cfRule>
  </conditionalFormatting>
  <conditionalFormatting sqref="N7">
    <cfRule type="expression" dxfId="27" priority="7" stopIfTrue="1">
      <formula>M7&lt;N7</formula>
    </cfRule>
  </conditionalFormatting>
  <conditionalFormatting sqref="J7">
    <cfRule type="expression" dxfId="26" priority="6" stopIfTrue="1">
      <formula>I7&lt;J7</formula>
    </cfRule>
  </conditionalFormatting>
  <conditionalFormatting sqref="V7">
    <cfRule type="expression" dxfId="25" priority="5" stopIfTrue="1">
      <formula>U7&lt;V7</formula>
    </cfRule>
  </conditionalFormatting>
  <conditionalFormatting sqref="J11:J12">
    <cfRule type="expression" dxfId="24" priority="3" stopIfTrue="1">
      <formula>I11&lt;J11</formula>
    </cfRule>
  </conditionalFormatting>
  <conditionalFormatting sqref="F10">
    <cfRule type="expression" dxfId="23" priority="1" stopIfTrue="1">
      <formula>E10&lt;F10</formula>
    </cfRule>
  </conditionalFormatting>
  <dataValidations count="1">
    <dataValidation imeMode="off" allowBlank="1" showInputMessage="1" showErrorMessage="1" sqref="I16:J16 M11:N11 M16:N16 U7:V7 M7:N7 D1:G1 N1:O1 S1:U3 V4:Z5 V2:Z2 D5:F5 H5:J5 P2:Q3 U16:V16 I7:J7 E13:F16 I11:J12 E7:F11"/>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AD41"/>
  <sheetViews>
    <sheetView showGridLines="0" showZeros="0" zoomScaleNormal="100" workbookViewId="0">
      <selection activeCell="E8" sqref="E8:E9"/>
    </sheetView>
  </sheetViews>
  <sheetFormatPr defaultRowHeight="11.25"/>
  <cols>
    <col min="1" max="1" width="3" style="85" customWidth="1"/>
    <col min="2" max="2" width="7.125" style="85" customWidth="1"/>
    <col min="3" max="3" width="8.375" style="85" customWidth="1"/>
    <col min="4" max="4" width="1.625" style="85" customWidth="1"/>
    <col min="5" max="5" width="6.5" style="85" customWidth="1"/>
    <col min="6" max="6" width="8.25" style="85" customWidth="1"/>
    <col min="7" max="7" width="6.125" style="85" customWidth="1"/>
    <col min="8" max="8" width="1.625" style="85" customWidth="1"/>
    <col min="9" max="9" width="5.625" style="85" customWidth="1"/>
    <col min="10" max="10" width="8.25" style="85" customWidth="1"/>
    <col min="11" max="11" width="6.125" style="85" customWidth="1"/>
    <col min="12" max="12" width="1.625" style="85" customWidth="1"/>
    <col min="13" max="13" width="5.625" style="85" customWidth="1"/>
    <col min="14" max="14" width="8.25" style="85" customWidth="1"/>
    <col min="15" max="15" width="5.625" style="85" customWidth="1"/>
    <col min="16" max="16" width="1.625" style="85" customWidth="1"/>
    <col min="17" max="17" width="4.625" style="85" customWidth="1"/>
    <col min="18" max="18" width="5.625" style="85" customWidth="1"/>
    <col min="19" max="19" width="6.125" style="85" customWidth="1"/>
    <col min="20" max="20" width="1.625" style="85" customWidth="1"/>
    <col min="21" max="21" width="4.625" style="85" customWidth="1"/>
    <col min="22" max="22" width="8.25" style="85" customWidth="1"/>
    <col min="23" max="23" width="6.125" style="85" customWidth="1"/>
    <col min="24" max="24" width="1.625" style="85" customWidth="1"/>
    <col min="25" max="25" width="6.5" style="85" customWidth="1"/>
    <col min="26" max="26" width="8.25" style="85" customWidth="1"/>
    <col min="27" max="27" width="0.5" style="85" customWidth="1"/>
    <col min="28" max="28" width="2.375" style="85" customWidth="1"/>
    <col min="29" max="16384" width="9" style="85"/>
  </cols>
  <sheetData>
    <row r="1" spans="1:28" s="390" customFormat="1" ht="15" customHeight="1">
      <c r="A1" s="1503" t="str">
        <f>市内河!A1</f>
        <v>令和元年</v>
      </c>
      <c r="B1" s="1503"/>
      <c r="C1" s="1000" t="s">
        <v>241</v>
      </c>
      <c r="D1" s="1470">
        <f>市内河!$D$1</f>
        <v>0</v>
      </c>
      <c r="E1" s="1689"/>
      <c r="F1" s="1689"/>
      <c r="G1" s="1689"/>
      <c r="H1" s="1402" t="s">
        <v>254</v>
      </c>
      <c r="I1" s="1402"/>
      <c r="J1" s="1402"/>
      <c r="K1" s="1402"/>
      <c r="L1" s="1478" t="s">
        <v>382</v>
      </c>
      <c r="M1" s="1479"/>
      <c r="N1" s="1598">
        <f>市内河!$N$1</f>
        <v>0</v>
      </c>
      <c r="O1" s="1647"/>
      <c r="P1" s="1402" t="s">
        <v>383</v>
      </c>
      <c r="Q1" s="1402"/>
      <c r="R1" s="1478" t="s">
        <v>297</v>
      </c>
      <c r="S1" s="1322">
        <f>市内河!$R$1</f>
        <v>0</v>
      </c>
      <c r="T1" s="1365"/>
      <c r="U1" s="1473"/>
      <c r="V1" s="1410" t="s">
        <v>385</v>
      </c>
      <c r="W1" s="1333"/>
      <c r="X1" s="1333" t="s">
        <v>386</v>
      </c>
      <c r="Y1" s="1333"/>
      <c r="Z1" s="1333"/>
      <c r="AA1" s="389"/>
    </row>
    <row r="2" spans="1:28" s="390" customFormat="1" ht="18" customHeight="1">
      <c r="A2" s="1004">
        <f>市内河!A2</f>
        <v>43770</v>
      </c>
      <c r="B2" s="1005" t="s">
        <v>356</v>
      </c>
      <c r="C2" s="1341">
        <f>市内河!C2</f>
        <v>0</v>
      </c>
      <c r="D2" s="1342"/>
      <c r="E2" s="1342"/>
      <c r="F2" s="1342"/>
      <c r="G2" s="1342"/>
      <c r="H2" s="1342">
        <f>市内河!G2</f>
        <v>0</v>
      </c>
      <c r="I2" s="1595"/>
      <c r="J2" s="1595"/>
      <c r="K2" s="1595"/>
      <c r="L2" s="1362">
        <f>市内河!L2</f>
        <v>0</v>
      </c>
      <c r="M2" s="1362"/>
      <c r="N2" s="1362"/>
      <c r="O2" s="1362"/>
      <c r="P2" s="1369">
        <f>市内河!O2</f>
        <v>0</v>
      </c>
      <c r="Q2" s="1369"/>
      <c r="R2" s="1713"/>
      <c r="S2" s="1357"/>
      <c r="T2" s="1357"/>
      <c r="U2" s="1474"/>
      <c r="V2" s="1427">
        <f>市内河!U2</f>
        <v>0</v>
      </c>
      <c r="W2" s="1428"/>
      <c r="X2" s="1428">
        <f>市内河!W2</f>
        <v>0</v>
      </c>
      <c r="Y2" s="1428"/>
      <c r="Z2" s="1428"/>
      <c r="AA2" s="389"/>
      <c r="AB2" s="384"/>
    </row>
    <row r="3" spans="1:28" s="390" customFormat="1" ht="18" customHeight="1">
      <c r="A3" s="1340" t="s">
        <v>351</v>
      </c>
      <c r="B3" s="1340"/>
      <c r="C3" s="1343"/>
      <c r="D3" s="1344"/>
      <c r="E3" s="1344"/>
      <c r="F3" s="1344"/>
      <c r="G3" s="1344"/>
      <c r="H3" s="1597"/>
      <c r="I3" s="1597"/>
      <c r="J3" s="1597"/>
      <c r="K3" s="1690"/>
      <c r="L3" s="1362"/>
      <c r="M3" s="1362"/>
      <c r="N3" s="1362"/>
      <c r="O3" s="1362"/>
      <c r="P3" s="1369"/>
      <c r="Q3" s="1369"/>
      <c r="R3" s="1021" t="s">
        <v>103</v>
      </c>
      <c r="S3" s="1650">
        <f>SUM(F27,J27,N27,V27,Z27)</f>
        <v>0</v>
      </c>
      <c r="T3" s="1651"/>
      <c r="U3" s="1651"/>
      <c r="V3" s="1359" t="s">
        <v>384</v>
      </c>
      <c r="W3" s="1359"/>
      <c r="X3" s="1359"/>
      <c r="Y3" s="1359"/>
      <c r="Z3" s="1471"/>
    </row>
    <row r="4" spans="1:28" s="390" customFormat="1" ht="17.100000000000001" customHeight="1">
      <c r="A4" s="314" t="s">
        <v>352</v>
      </c>
      <c r="B4" s="314"/>
      <c r="C4" s="1008" t="s">
        <v>274</v>
      </c>
      <c r="D4" s="1480">
        <f>市内河!D4</f>
        <v>0</v>
      </c>
      <c r="E4" s="1481"/>
      <c r="F4" s="1481"/>
      <c r="G4" s="1481"/>
      <c r="H4" s="1481"/>
      <c r="I4" s="1481"/>
      <c r="J4" s="1482"/>
      <c r="K4" s="1483" t="s">
        <v>118</v>
      </c>
      <c r="L4" s="1558"/>
      <c r="M4" s="1539">
        <f>市内河!N4</f>
        <v>0</v>
      </c>
      <c r="N4" s="1539"/>
      <c r="O4" s="1540"/>
      <c r="P4" s="1648" t="s">
        <v>353</v>
      </c>
      <c r="Q4" s="1655"/>
      <c r="R4" s="1649"/>
      <c r="S4" s="1648" t="s">
        <v>354</v>
      </c>
      <c r="T4" s="1649"/>
      <c r="U4" s="1649"/>
      <c r="V4" s="1380">
        <f>市内河!U4</f>
        <v>0</v>
      </c>
      <c r="W4" s="1422"/>
      <c r="X4" s="1422"/>
      <c r="Y4" s="1422"/>
      <c r="Z4" s="1423"/>
      <c r="AB4" s="386">
        <v>9</v>
      </c>
    </row>
    <row r="5" spans="1:28" s="390" customFormat="1" ht="17.100000000000001" customHeight="1">
      <c r="A5" s="1017"/>
      <c r="B5" s="1017"/>
      <c r="C5" s="1011" t="s">
        <v>346</v>
      </c>
      <c r="D5" s="1355">
        <f>市内河!D5</f>
        <v>0</v>
      </c>
      <c r="E5" s="1355"/>
      <c r="F5" s="1486"/>
      <c r="G5" s="1016" t="s">
        <v>360</v>
      </c>
      <c r="H5" s="1353">
        <f>市内河!H5</f>
        <v>0</v>
      </c>
      <c r="I5" s="1484"/>
      <c r="J5" s="1485"/>
      <c r="K5" s="1393" t="s">
        <v>119</v>
      </c>
      <c r="L5" s="1393"/>
      <c r="M5" s="1464">
        <f>市内河!N5</f>
        <v>0</v>
      </c>
      <c r="N5" s="1465"/>
      <c r="O5" s="1466"/>
      <c r="P5" s="1488"/>
      <c r="Q5" s="1489"/>
      <c r="R5" s="1490"/>
      <c r="S5" s="1429"/>
      <c r="T5" s="1491"/>
      <c r="U5" s="1491"/>
      <c r="V5" s="1380"/>
      <c r="W5" s="1425"/>
      <c r="X5" s="1425"/>
      <c r="Y5" s="1425"/>
      <c r="Z5" s="1423"/>
    </row>
    <row r="6" spans="1:28" ht="18.95" customHeight="1">
      <c r="A6" s="1022" t="s">
        <v>2</v>
      </c>
      <c r="B6" s="1023"/>
      <c r="C6" s="1024" t="s">
        <v>193</v>
      </c>
      <c r="D6" s="1707" t="s">
        <v>3</v>
      </c>
      <c r="E6" s="1708"/>
      <c r="F6" s="1025" t="s">
        <v>122</v>
      </c>
      <c r="G6" s="1026" t="s">
        <v>416</v>
      </c>
      <c r="H6" s="1707" t="s">
        <v>3</v>
      </c>
      <c r="I6" s="1708"/>
      <c r="J6" s="1027" t="s">
        <v>122</v>
      </c>
      <c r="K6" s="1028" t="s">
        <v>417</v>
      </c>
      <c r="L6" s="1718" t="s">
        <v>3</v>
      </c>
      <c r="M6" s="1719"/>
      <c r="N6" s="1025" t="s">
        <v>122</v>
      </c>
      <c r="O6" s="1029" t="s">
        <v>339</v>
      </c>
      <c r="P6" s="1718" t="s">
        <v>3</v>
      </c>
      <c r="Q6" s="1720"/>
      <c r="R6" s="1030" t="s">
        <v>122</v>
      </c>
      <c r="S6" s="1028" t="s">
        <v>340</v>
      </c>
      <c r="T6" s="1718" t="s">
        <v>3</v>
      </c>
      <c r="U6" s="1719"/>
      <c r="V6" s="1025" t="s">
        <v>122</v>
      </c>
      <c r="W6" s="1026" t="s">
        <v>4</v>
      </c>
      <c r="X6" s="1707" t="s">
        <v>3</v>
      </c>
      <c r="Y6" s="1708"/>
      <c r="Z6" s="1025" t="s">
        <v>122</v>
      </c>
      <c r="AA6" s="84"/>
      <c r="AB6" s="1391" t="s">
        <v>318</v>
      </c>
    </row>
    <row r="7" spans="1:28" ht="21" customHeight="1">
      <c r="A7" s="1724" t="s">
        <v>262</v>
      </c>
      <c r="B7" s="1733" t="s">
        <v>421</v>
      </c>
      <c r="C7" s="517" t="s">
        <v>6</v>
      </c>
      <c r="D7" s="545" t="s">
        <v>11</v>
      </c>
      <c r="E7" s="644">
        <v>1800</v>
      </c>
      <c r="F7" s="746"/>
      <c r="G7" s="779"/>
      <c r="H7" s="779"/>
      <c r="I7" s="779"/>
      <c r="J7" s="779"/>
      <c r="K7" s="1711" t="s">
        <v>7</v>
      </c>
      <c r="L7" s="1716"/>
      <c r="M7" s="1693">
        <v>1500</v>
      </c>
      <c r="N7" s="1623"/>
      <c r="O7" s="947"/>
      <c r="P7" s="948"/>
      <c r="Q7" s="783"/>
      <c r="R7" s="919"/>
      <c r="S7" s="730" t="s">
        <v>589</v>
      </c>
      <c r="T7" s="732" t="s">
        <v>580</v>
      </c>
      <c r="U7" s="731"/>
      <c r="V7" s="501"/>
      <c r="W7" s="1734" t="s">
        <v>371</v>
      </c>
      <c r="X7" s="548"/>
      <c r="Y7" s="1703">
        <v>19420</v>
      </c>
      <c r="Z7" s="1623"/>
      <c r="AA7" s="87"/>
      <c r="AB7" s="1391"/>
    </row>
    <row r="8" spans="1:28" ht="21" customHeight="1">
      <c r="A8" s="1725"/>
      <c r="B8" s="1520"/>
      <c r="C8" s="1706" t="s">
        <v>7</v>
      </c>
      <c r="D8" s="1700" t="s">
        <v>11</v>
      </c>
      <c r="E8" s="1709">
        <v>4850</v>
      </c>
      <c r="F8" s="1623"/>
      <c r="G8" s="727" t="s">
        <v>588</v>
      </c>
      <c r="H8" s="717" t="s">
        <v>580</v>
      </c>
      <c r="I8" s="728"/>
      <c r="J8" s="729"/>
      <c r="K8" s="1712"/>
      <c r="L8" s="1717"/>
      <c r="M8" s="1714"/>
      <c r="N8" s="1662"/>
      <c r="O8" s="947"/>
      <c r="P8" s="948"/>
      <c r="Q8" s="783"/>
      <c r="R8" s="919"/>
      <c r="S8" s="655" t="s">
        <v>590</v>
      </c>
      <c r="T8" s="733" t="s">
        <v>580</v>
      </c>
      <c r="U8" s="728"/>
      <c r="V8" s="504"/>
      <c r="W8" s="1735"/>
      <c r="X8" s="549"/>
      <c r="Y8" s="1737"/>
      <c r="Z8" s="1662"/>
      <c r="AA8" s="87"/>
      <c r="AB8" s="1391"/>
    </row>
    <row r="9" spans="1:28" ht="21" customHeight="1">
      <c r="A9" s="1725"/>
      <c r="B9" s="225" t="s">
        <v>422</v>
      </c>
      <c r="C9" s="1620"/>
      <c r="D9" s="1621"/>
      <c r="E9" s="1710"/>
      <c r="F9" s="1624"/>
      <c r="G9" s="779"/>
      <c r="H9" s="779"/>
      <c r="I9" s="779"/>
      <c r="J9" s="779"/>
      <c r="K9" s="1712"/>
      <c r="L9" s="1717"/>
      <c r="M9" s="1714"/>
      <c r="N9" s="1662"/>
      <c r="O9" s="947"/>
      <c r="P9" s="948"/>
      <c r="Q9" s="783"/>
      <c r="R9" s="919"/>
      <c r="S9" s="949"/>
      <c r="T9" s="815"/>
      <c r="U9" s="857"/>
      <c r="V9" s="473"/>
      <c r="W9" s="1735"/>
      <c r="X9" s="549"/>
      <c r="Y9" s="1737"/>
      <c r="Z9" s="1662"/>
      <c r="AA9" s="87"/>
      <c r="AB9" s="1391"/>
    </row>
    <row r="10" spans="1:28" ht="21" customHeight="1">
      <c r="A10" s="1726"/>
      <c r="B10" s="251" t="s">
        <v>378</v>
      </c>
      <c r="C10" s="520" t="s">
        <v>554</v>
      </c>
      <c r="D10" s="545" t="s">
        <v>11</v>
      </c>
      <c r="E10" s="644">
        <v>1450</v>
      </c>
      <c r="F10" s="746"/>
      <c r="G10" s="779"/>
      <c r="H10" s="779"/>
      <c r="I10" s="779"/>
      <c r="J10" s="779"/>
      <c r="K10" s="1620"/>
      <c r="L10" s="1621"/>
      <c r="M10" s="1710"/>
      <c r="N10" s="1715"/>
      <c r="O10" s="949"/>
      <c r="P10" s="948"/>
      <c r="Q10" s="783"/>
      <c r="R10" s="919"/>
      <c r="S10" s="949"/>
      <c r="T10" s="815"/>
      <c r="U10" s="857"/>
      <c r="V10" s="473"/>
      <c r="W10" s="1735"/>
      <c r="X10" s="550"/>
      <c r="Y10" s="1737"/>
      <c r="Z10" s="1662"/>
      <c r="AA10" s="86"/>
      <c r="AB10" s="1391"/>
    </row>
    <row r="11" spans="1:28" ht="21" customHeight="1">
      <c r="A11" s="413" t="s">
        <v>377</v>
      </c>
      <c r="B11" s="332" t="s">
        <v>256</v>
      </c>
      <c r="C11" s="544" t="s">
        <v>555</v>
      </c>
      <c r="D11" s="542" t="s">
        <v>9</v>
      </c>
      <c r="E11" s="639">
        <v>1700</v>
      </c>
      <c r="F11" s="744"/>
      <c r="G11" s="934"/>
      <c r="H11" s="815"/>
      <c r="I11" s="857"/>
      <c r="J11" s="919"/>
      <c r="K11" s="955"/>
      <c r="L11" s="923"/>
      <c r="M11" s="857"/>
      <c r="N11" s="919"/>
      <c r="O11" s="947"/>
      <c r="P11" s="950"/>
      <c r="Q11" s="783"/>
      <c r="R11" s="919"/>
      <c r="S11" s="947"/>
      <c r="T11" s="923"/>
      <c r="U11" s="857"/>
      <c r="V11" s="473"/>
      <c r="W11" s="1736"/>
      <c r="X11" s="551"/>
      <c r="Y11" s="1738"/>
      <c r="Z11" s="1663"/>
      <c r="AB11" s="1391"/>
    </row>
    <row r="12" spans="1:28" ht="21" customHeight="1">
      <c r="A12" s="1659" t="s">
        <v>246</v>
      </c>
      <c r="B12" s="332" t="s">
        <v>391</v>
      </c>
      <c r="C12" s="544" t="s">
        <v>556</v>
      </c>
      <c r="D12" s="542" t="s">
        <v>9</v>
      </c>
      <c r="E12" s="639">
        <v>1450</v>
      </c>
      <c r="F12" s="744"/>
      <c r="G12" s="935"/>
      <c r="H12" s="815"/>
      <c r="I12" s="857"/>
      <c r="J12" s="919"/>
      <c r="K12" s="955"/>
      <c r="L12" s="815"/>
      <c r="M12" s="857"/>
      <c r="N12" s="919"/>
      <c r="O12" s="947"/>
      <c r="P12" s="948"/>
      <c r="Q12" s="783"/>
      <c r="R12" s="919"/>
      <c r="S12" s="947"/>
      <c r="T12" s="923"/>
      <c r="U12" s="857"/>
      <c r="V12" s="101"/>
      <c r="W12" s="960"/>
      <c r="X12" s="896"/>
      <c r="Y12" s="874"/>
      <c r="Z12" s="961"/>
      <c r="AB12" s="1391"/>
    </row>
    <row r="13" spans="1:28" ht="21" customHeight="1">
      <c r="A13" s="1659"/>
      <c r="B13" s="365" t="s">
        <v>392</v>
      </c>
      <c r="C13" s="520" t="s">
        <v>10</v>
      </c>
      <c r="D13" s="545" t="s">
        <v>9</v>
      </c>
      <c r="E13" s="644">
        <v>1300</v>
      </c>
      <c r="F13" s="746"/>
      <c r="G13" s="936" t="s">
        <v>116</v>
      </c>
      <c r="H13" s="815"/>
      <c r="I13" s="857"/>
      <c r="J13" s="919"/>
      <c r="K13" s="955"/>
      <c r="L13" s="815"/>
      <c r="M13" s="857"/>
      <c r="N13" s="919"/>
      <c r="O13" s="947"/>
      <c r="P13" s="948"/>
      <c r="Q13" s="783"/>
      <c r="R13" s="919"/>
      <c r="S13" s="947"/>
      <c r="T13" s="815"/>
      <c r="U13" s="857"/>
      <c r="V13" s="101"/>
      <c r="W13" s="947"/>
      <c r="X13" s="898"/>
      <c r="Y13" s="857"/>
      <c r="Z13" s="961"/>
      <c r="AB13" s="1391"/>
    </row>
    <row r="14" spans="1:28" ht="21" customHeight="1">
      <c r="A14" s="1659"/>
      <c r="B14" s="1702" t="s">
        <v>393</v>
      </c>
      <c r="C14" s="544" t="s">
        <v>12</v>
      </c>
      <c r="D14" s="542" t="s">
        <v>9</v>
      </c>
      <c r="E14" s="639">
        <v>1800</v>
      </c>
      <c r="F14" s="744"/>
      <c r="G14" s="937" t="s">
        <v>116</v>
      </c>
      <c r="H14" s="923"/>
      <c r="I14" s="938"/>
      <c r="J14" s="939"/>
      <c r="K14" s="959" t="s">
        <v>116</v>
      </c>
      <c r="L14" s="923"/>
      <c r="M14" s="938"/>
      <c r="N14" s="957"/>
      <c r="O14" s="951"/>
      <c r="P14" s="952"/>
      <c r="Q14" s="900"/>
      <c r="R14" s="939"/>
      <c r="S14" s="951"/>
      <c r="T14" s="923"/>
      <c r="U14" s="938"/>
      <c r="V14" s="957"/>
      <c r="W14" s="951"/>
      <c r="X14" s="899"/>
      <c r="Y14" s="938"/>
      <c r="Z14" s="962"/>
      <c r="AA14" s="89"/>
      <c r="AB14" s="1391"/>
    </row>
    <row r="15" spans="1:28" ht="21" customHeight="1">
      <c r="A15" s="1659"/>
      <c r="B15" s="1731"/>
      <c r="C15" s="544" t="s">
        <v>557</v>
      </c>
      <c r="D15" s="542" t="s">
        <v>11</v>
      </c>
      <c r="E15" s="639">
        <v>1700</v>
      </c>
      <c r="F15" s="744"/>
      <c r="G15" s="937" t="s">
        <v>116</v>
      </c>
      <c r="H15" s="923"/>
      <c r="I15" s="938"/>
      <c r="J15" s="940"/>
      <c r="K15" s="1704" t="s">
        <v>635</v>
      </c>
      <c r="L15" s="1700" t="s">
        <v>125</v>
      </c>
      <c r="M15" s="1693">
        <v>700</v>
      </c>
      <c r="N15" s="1625"/>
      <c r="O15" s="947"/>
      <c r="P15" s="948"/>
      <c r="Q15" s="783"/>
      <c r="R15" s="919"/>
      <c r="S15" s="947"/>
      <c r="T15" s="923"/>
      <c r="U15" s="857"/>
      <c r="V15" s="101"/>
      <c r="W15" s="947"/>
      <c r="X15" s="898"/>
      <c r="Y15" s="857"/>
      <c r="Z15" s="961"/>
      <c r="AB15" s="1391"/>
    </row>
    <row r="16" spans="1:28" ht="21" customHeight="1">
      <c r="A16" s="1659"/>
      <c r="B16" s="1729"/>
      <c r="C16" s="1702" t="s">
        <v>558</v>
      </c>
      <c r="D16" s="1700" t="s">
        <v>11</v>
      </c>
      <c r="E16" s="1709">
        <v>3500</v>
      </c>
      <c r="F16" s="1623"/>
      <c r="G16" s="937" t="s">
        <v>116</v>
      </c>
      <c r="H16" s="923"/>
      <c r="I16" s="938"/>
      <c r="J16" s="941"/>
      <c r="K16" s="1739"/>
      <c r="L16" s="1591"/>
      <c r="M16" s="1458"/>
      <c r="N16" s="1721"/>
      <c r="O16" s="947"/>
      <c r="P16" s="948"/>
      <c r="Q16" s="783"/>
      <c r="R16" s="919"/>
      <c r="S16" s="949"/>
      <c r="T16" s="815"/>
      <c r="U16" s="857"/>
      <c r="V16" s="101"/>
      <c r="W16" s="947"/>
      <c r="X16" s="898"/>
      <c r="Y16" s="857"/>
      <c r="Z16" s="961"/>
      <c r="AB16" s="1391"/>
    </row>
    <row r="17" spans="1:28" ht="21" customHeight="1">
      <c r="A17" s="1659"/>
      <c r="B17" s="332" t="s">
        <v>397</v>
      </c>
      <c r="C17" s="1729"/>
      <c r="D17" s="1701"/>
      <c r="E17" s="1732"/>
      <c r="F17" s="1723"/>
      <c r="G17" s="937" t="s">
        <v>116</v>
      </c>
      <c r="H17" s="923"/>
      <c r="I17" s="938"/>
      <c r="J17" s="939"/>
      <c r="K17" s="541" t="s">
        <v>636</v>
      </c>
      <c r="L17" s="542" t="s">
        <v>125</v>
      </c>
      <c r="M17" s="516">
        <v>400</v>
      </c>
      <c r="N17" s="344"/>
      <c r="O17" s="951"/>
      <c r="P17" s="952"/>
      <c r="Q17" s="900"/>
      <c r="R17" s="939"/>
      <c r="S17" s="951"/>
      <c r="T17" s="923"/>
      <c r="U17" s="938"/>
      <c r="V17" s="957"/>
      <c r="W17" s="951"/>
      <c r="X17" s="899"/>
      <c r="Y17" s="938"/>
      <c r="Z17" s="962"/>
      <c r="AA17" s="89"/>
      <c r="AB17" s="1391"/>
    </row>
    <row r="18" spans="1:28" ht="21" customHeight="1">
      <c r="A18" s="1659"/>
      <c r="B18" s="1661" t="s">
        <v>394</v>
      </c>
      <c r="C18" s="544" t="s">
        <v>13</v>
      </c>
      <c r="D18" s="542" t="s">
        <v>9</v>
      </c>
      <c r="E18" s="639">
        <v>850</v>
      </c>
      <c r="F18" s="744"/>
      <c r="G18" s="897"/>
      <c r="H18" s="942"/>
      <c r="I18" s="857"/>
      <c r="J18" s="919"/>
      <c r="K18" s="955"/>
      <c r="L18" s="815"/>
      <c r="M18" s="857"/>
      <c r="N18" s="101"/>
      <c r="O18" s="947"/>
      <c r="P18" s="948"/>
      <c r="Q18" s="783"/>
      <c r="R18" s="919"/>
      <c r="S18" s="947"/>
      <c r="T18" s="815"/>
      <c r="U18" s="857"/>
      <c r="V18" s="101"/>
      <c r="W18" s="947"/>
      <c r="X18" s="898"/>
      <c r="Y18" s="857"/>
      <c r="Z18" s="961"/>
      <c r="AB18" s="1391"/>
    </row>
    <row r="19" spans="1:28" ht="21" customHeight="1">
      <c r="A19" s="1659"/>
      <c r="B19" s="1727"/>
      <c r="C19" s="544" t="s">
        <v>14</v>
      </c>
      <c r="D19" s="542" t="s">
        <v>9</v>
      </c>
      <c r="E19" s="639">
        <v>750</v>
      </c>
      <c r="F19" s="744"/>
      <c r="G19" s="897" t="s">
        <v>116</v>
      </c>
      <c r="H19" s="942"/>
      <c r="I19" s="857"/>
      <c r="J19" s="919"/>
      <c r="K19" s="955"/>
      <c r="L19" s="815"/>
      <c r="M19" s="857"/>
      <c r="N19" s="101"/>
      <c r="O19" s="947"/>
      <c r="P19" s="948"/>
      <c r="Q19" s="783"/>
      <c r="R19" s="919"/>
      <c r="S19" s="947"/>
      <c r="T19" s="815"/>
      <c r="U19" s="857"/>
      <c r="V19" s="101"/>
      <c r="W19" s="947"/>
      <c r="X19" s="898"/>
      <c r="Y19" s="857"/>
      <c r="Z19" s="961"/>
      <c r="AB19" s="1391"/>
    </row>
    <row r="20" spans="1:28" ht="21" customHeight="1">
      <c r="A20" s="1659"/>
      <c r="B20" s="1728"/>
      <c r="C20" s="321" t="s">
        <v>15</v>
      </c>
      <c r="D20" s="210" t="s">
        <v>9</v>
      </c>
      <c r="E20" s="648">
        <v>500</v>
      </c>
      <c r="F20" s="744"/>
      <c r="G20" s="897" t="s">
        <v>116</v>
      </c>
      <c r="H20" s="942"/>
      <c r="I20" s="857"/>
      <c r="J20" s="919"/>
      <c r="K20" s="956"/>
      <c r="L20" s="923"/>
      <c r="M20" s="938"/>
      <c r="N20" s="957"/>
      <c r="O20" s="947"/>
      <c r="P20" s="948"/>
      <c r="Q20" s="783"/>
      <c r="R20" s="919"/>
      <c r="S20" s="947"/>
      <c r="T20" s="815"/>
      <c r="U20" s="857"/>
      <c r="V20" s="101"/>
      <c r="W20" s="947"/>
      <c r="X20" s="898"/>
      <c r="Y20" s="857"/>
      <c r="Z20" s="961"/>
      <c r="AB20" s="1391"/>
    </row>
    <row r="21" spans="1:28" ht="21" customHeight="1">
      <c r="A21" s="1659"/>
      <c r="B21" s="1730" t="s">
        <v>395</v>
      </c>
      <c r="C21" s="544" t="s">
        <v>16</v>
      </c>
      <c r="D21" s="542" t="s">
        <v>9</v>
      </c>
      <c r="E21" s="639">
        <v>500</v>
      </c>
      <c r="F21" s="744"/>
      <c r="G21" s="943" t="s">
        <v>116</v>
      </c>
      <c r="H21" s="942"/>
      <c r="I21" s="857"/>
      <c r="J21" s="919"/>
      <c r="K21" s="958"/>
      <c r="L21" s="923"/>
      <c r="M21" s="857"/>
      <c r="N21" s="957"/>
      <c r="O21" s="949"/>
      <c r="P21" s="948"/>
      <c r="Q21" s="783"/>
      <c r="R21" s="919"/>
      <c r="S21" s="949"/>
      <c r="T21" s="815"/>
      <c r="U21" s="857"/>
      <c r="V21" s="101"/>
      <c r="W21" s="949"/>
      <c r="X21" s="898"/>
      <c r="Y21" s="857"/>
      <c r="Z21" s="961"/>
      <c r="AB21" s="1391"/>
    </row>
    <row r="22" spans="1:28" ht="21" customHeight="1">
      <c r="A22" s="1659"/>
      <c r="B22" s="1660"/>
      <c r="C22" s="520" t="s">
        <v>17</v>
      </c>
      <c r="D22" s="545" t="s">
        <v>9</v>
      </c>
      <c r="E22" s="644">
        <v>2000</v>
      </c>
      <c r="F22" s="744"/>
      <c r="G22" s="897" t="s">
        <v>116</v>
      </c>
      <c r="H22" s="942"/>
      <c r="I22" s="857"/>
      <c r="J22" s="101"/>
      <c r="K22" s="955"/>
      <c r="L22" s="815"/>
      <c r="M22" s="857"/>
      <c r="N22" s="101"/>
      <c r="O22" s="947"/>
      <c r="P22" s="948"/>
      <c r="Q22" s="783"/>
      <c r="R22" s="919"/>
      <c r="S22" s="947"/>
      <c r="T22" s="815"/>
      <c r="U22" s="857"/>
      <c r="V22" s="101"/>
      <c r="W22" s="947"/>
      <c r="X22" s="898"/>
      <c r="Y22" s="857"/>
      <c r="Z22" s="961"/>
      <c r="AA22" s="90"/>
      <c r="AB22" s="1391"/>
    </row>
    <row r="23" spans="1:28" ht="21" customHeight="1">
      <c r="A23" s="1659"/>
      <c r="B23" s="1660" t="s">
        <v>396</v>
      </c>
      <c r="C23" s="544" t="s">
        <v>18</v>
      </c>
      <c r="D23" s="542" t="s">
        <v>9</v>
      </c>
      <c r="E23" s="639">
        <v>850</v>
      </c>
      <c r="F23" s="744"/>
      <c r="G23" s="897" t="s">
        <v>116</v>
      </c>
      <c r="H23" s="942"/>
      <c r="I23" s="857"/>
      <c r="J23" s="919"/>
      <c r="K23" s="955"/>
      <c r="L23" s="815"/>
      <c r="M23" s="857"/>
      <c r="N23" s="919"/>
      <c r="O23" s="947"/>
      <c r="P23" s="948"/>
      <c r="Q23" s="783"/>
      <c r="R23" s="919"/>
      <c r="S23" s="947"/>
      <c r="T23" s="815"/>
      <c r="U23" s="857"/>
      <c r="V23" s="101"/>
      <c r="W23" s="947"/>
      <c r="X23" s="898"/>
      <c r="Y23" s="857"/>
      <c r="Z23" s="961"/>
      <c r="AA23" s="90"/>
      <c r="AB23" s="1629"/>
    </row>
    <row r="24" spans="1:28" ht="21" customHeight="1">
      <c r="A24" s="1659"/>
      <c r="B24" s="1660"/>
      <c r="C24" s="544" t="s">
        <v>19</v>
      </c>
      <c r="D24" s="542" t="s">
        <v>9</v>
      </c>
      <c r="E24" s="639">
        <v>1150</v>
      </c>
      <c r="F24" s="744"/>
      <c r="G24" s="897" t="s">
        <v>116</v>
      </c>
      <c r="H24" s="942"/>
      <c r="I24" s="857"/>
      <c r="J24" s="919"/>
      <c r="K24" s="955"/>
      <c r="L24" s="815"/>
      <c r="M24" s="857"/>
      <c r="N24" s="919"/>
      <c r="O24" s="947"/>
      <c r="P24" s="948"/>
      <c r="Q24" s="783"/>
      <c r="R24" s="919"/>
      <c r="S24" s="947"/>
      <c r="T24" s="815"/>
      <c r="U24" s="857"/>
      <c r="V24" s="101"/>
      <c r="W24" s="947"/>
      <c r="X24" s="898"/>
      <c r="Y24" s="857"/>
      <c r="Z24" s="961"/>
      <c r="AA24" s="90"/>
      <c r="AB24" s="1629"/>
    </row>
    <row r="25" spans="1:28" ht="21" customHeight="1">
      <c r="A25" s="1659"/>
      <c r="B25" s="332" t="s">
        <v>398</v>
      </c>
      <c r="C25" s="544" t="s">
        <v>559</v>
      </c>
      <c r="D25" s="542" t="s">
        <v>9</v>
      </c>
      <c r="E25" s="639">
        <v>2250</v>
      </c>
      <c r="F25" s="744"/>
      <c r="G25" s="897" t="s">
        <v>116</v>
      </c>
      <c r="H25" s="942"/>
      <c r="I25" s="857"/>
      <c r="J25" s="919"/>
      <c r="K25" s="897" t="s">
        <v>116</v>
      </c>
      <c r="L25" s="942"/>
      <c r="M25" s="857"/>
      <c r="N25" s="919"/>
      <c r="O25" s="947"/>
      <c r="P25" s="948"/>
      <c r="Q25" s="783"/>
      <c r="R25" s="919"/>
      <c r="S25" s="947"/>
      <c r="T25" s="815"/>
      <c r="U25" s="857"/>
      <c r="V25" s="101"/>
      <c r="W25" s="947"/>
      <c r="X25" s="898"/>
      <c r="Y25" s="857"/>
      <c r="Z25" s="961"/>
      <c r="AA25" s="90"/>
      <c r="AB25" s="1629"/>
    </row>
    <row r="26" spans="1:28" ht="21" customHeight="1" thickBot="1">
      <c r="A26" s="1722"/>
      <c r="B26" s="366" t="s">
        <v>399</v>
      </c>
      <c r="C26" s="546" t="s">
        <v>20</v>
      </c>
      <c r="D26" s="543" t="s">
        <v>9</v>
      </c>
      <c r="E26" s="647">
        <v>1450</v>
      </c>
      <c r="F26" s="359"/>
      <c r="G26" s="944" t="s">
        <v>116</v>
      </c>
      <c r="H26" s="945"/>
      <c r="I26" s="946"/>
      <c r="J26" s="927"/>
      <c r="K26" s="953"/>
      <c r="L26" s="945"/>
      <c r="M26" s="946"/>
      <c r="N26" s="927"/>
      <c r="O26" s="953"/>
      <c r="P26" s="954"/>
      <c r="Q26" s="806"/>
      <c r="R26" s="927"/>
      <c r="S26" s="953"/>
      <c r="T26" s="926"/>
      <c r="U26" s="946"/>
      <c r="V26" s="474"/>
      <c r="W26" s="953"/>
      <c r="X26" s="904"/>
      <c r="Y26" s="946"/>
      <c r="Z26" s="963"/>
      <c r="AA26" s="90"/>
      <c r="AB26" s="1629"/>
    </row>
    <row r="27" spans="1:28" ht="21" customHeight="1" thickTop="1">
      <c r="A27" s="171" t="s">
        <v>212</v>
      </c>
      <c r="B27" s="254">
        <f>SUM(E27,I27,M27,Q27,U27,Y27)</f>
        <v>51870</v>
      </c>
      <c r="C27" s="167" t="s">
        <v>213</v>
      </c>
      <c r="D27" s="213"/>
      <c r="E27" s="202">
        <f>SUM(E7:E26)</f>
        <v>29850</v>
      </c>
      <c r="F27" s="362">
        <f>SUM(F7:F26)</f>
        <v>0</v>
      </c>
      <c r="G27" s="167" t="s">
        <v>212</v>
      </c>
      <c r="H27" s="201"/>
      <c r="I27" s="202">
        <f>SUM(I7:I26)</f>
        <v>0</v>
      </c>
      <c r="J27" s="362">
        <f>SUM(J7:J26)</f>
        <v>0</v>
      </c>
      <c r="K27" s="167" t="s">
        <v>212</v>
      </c>
      <c r="L27" s="201"/>
      <c r="M27" s="202">
        <f>SUM(M7:M26)</f>
        <v>2600</v>
      </c>
      <c r="N27" s="362">
        <f>SUM(N7:N26)</f>
        <v>0</v>
      </c>
      <c r="O27" s="212"/>
      <c r="P27" s="203"/>
      <c r="Q27" s="203"/>
      <c r="R27" s="205"/>
      <c r="S27" s="171" t="s">
        <v>214</v>
      </c>
      <c r="T27" s="201"/>
      <c r="U27" s="202">
        <f>SUM(U7:U26)</f>
        <v>0</v>
      </c>
      <c r="V27" s="362">
        <f>SUM(V7:V26)</f>
        <v>0</v>
      </c>
      <c r="W27" s="167" t="s">
        <v>215</v>
      </c>
      <c r="X27" s="201"/>
      <c r="Y27" s="202">
        <f>SUM(Y7:Y26)</f>
        <v>19420</v>
      </c>
      <c r="Z27" s="362">
        <f>SUM(Z7:Z26)</f>
        <v>0</v>
      </c>
      <c r="AB27" s="1629"/>
    </row>
    <row r="28" spans="1:28" ht="4.5" customHeight="1">
      <c r="A28" s="173"/>
      <c r="B28" s="97"/>
      <c r="C28" s="173"/>
      <c r="D28" s="214"/>
      <c r="E28" s="161"/>
      <c r="F28" s="175"/>
      <c r="G28" s="173"/>
      <c r="H28" s="97"/>
      <c r="I28" s="161"/>
      <c r="J28" s="215"/>
      <c r="K28" s="173"/>
      <c r="L28" s="97"/>
      <c r="M28" s="161"/>
      <c r="N28" s="175"/>
      <c r="O28" s="91"/>
      <c r="P28" s="88"/>
      <c r="Q28" s="88"/>
      <c r="R28" s="102"/>
      <c r="S28" s="173"/>
      <c r="T28" s="97"/>
      <c r="U28" s="161"/>
      <c r="V28" s="175"/>
      <c r="W28" s="173"/>
      <c r="X28" s="97"/>
      <c r="Y28" s="161"/>
      <c r="Z28" s="216"/>
      <c r="AB28" s="208"/>
    </row>
    <row r="29" spans="1:28" ht="12" customHeight="1">
      <c r="A29" s="505" t="s">
        <v>206</v>
      </c>
      <c r="B29" s="492"/>
      <c r="C29" s="506"/>
      <c r="D29" s="507"/>
      <c r="E29" s="506"/>
      <c r="F29" s="506"/>
      <c r="G29" s="506"/>
      <c r="H29" s="506"/>
      <c r="I29" s="506"/>
      <c r="J29" s="649"/>
      <c r="K29" s="497"/>
      <c r="L29" s="497"/>
      <c r="M29" s="649" t="s">
        <v>632</v>
      </c>
      <c r="N29" s="497"/>
      <c r="O29" s="497"/>
      <c r="P29" s="497"/>
      <c r="Q29" s="497"/>
      <c r="S29" s="497"/>
      <c r="T29" s="497"/>
      <c r="U29" s="497"/>
      <c r="V29" s="497"/>
      <c r="W29" s="497"/>
      <c r="X29" s="497"/>
      <c r="Y29" s="497"/>
      <c r="Z29" s="497"/>
    </row>
    <row r="30" spans="1:28" ht="12" customHeight="1">
      <c r="A30" s="505" t="s">
        <v>529</v>
      </c>
      <c r="B30" s="508"/>
      <c r="C30" s="509"/>
      <c r="D30" s="492"/>
      <c r="E30" s="492"/>
      <c r="F30" s="492"/>
      <c r="G30" s="509"/>
      <c r="H30" s="510"/>
      <c r="I30" s="506"/>
      <c r="J30" s="505"/>
      <c r="L30" s="497"/>
      <c r="M30" s="649" t="s">
        <v>667</v>
      </c>
      <c r="N30" s="497"/>
      <c r="O30" s="497"/>
      <c r="P30" s="497"/>
      <c r="Q30" s="497"/>
      <c r="S30" s="497"/>
      <c r="T30" s="497"/>
      <c r="U30" s="497"/>
      <c r="V30" s="497"/>
      <c r="W30" s="497"/>
      <c r="Y30" s="497"/>
      <c r="Z30" s="497"/>
    </row>
    <row r="31" spans="1:28" ht="12" customHeight="1">
      <c r="A31" s="42" t="s">
        <v>418</v>
      </c>
      <c r="B31" s="508"/>
      <c r="C31" s="509"/>
      <c r="D31" s="492"/>
      <c r="E31" s="492"/>
      <c r="F31" s="492"/>
      <c r="G31" s="509"/>
      <c r="H31" s="510"/>
      <c r="I31" s="506"/>
      <c r="J31" s="42"/>
      <c r="L31" s="497"/>
      <c r="M31" s="505" t="s">
        <v>530</v>
      </c>
      <c r="N31" s="497"/>
      <c r="O31" s="511"/>
      <c r="P31" s="497"/>
      <c r="Q31" s="497"/>
      <c r="T31" s="497"/>
      <c r="U31" s="497"/>
      <c r="V31" s="497"/>
      <c r="W31" s="511"/>
      <c r="Y31" s="497"/>
      <c r="Z31" s="497"/>
    </row>
    <row r="32" spans="1:28" ht="11.25" customHeight="1">
      <c r="A32" s="649" t="s">
        <v>518</v>
      </c>
      <c r="M32" s="42" t="s">
        <v>693</v>
      </c>
      <c r="N32" s="497"/>
      <c r="O32" s="511"/>
      <c r="P32" s="497"/>
      <c r="Q32" s="497"/>
      <c r="R32" s="505"/>
      <c r="T32" s="497"/>
      <c r="U32" s="497"/>
      <c r="V32" s="497"/>
      <c r="W32" s="511"/>
      <c r="Y32" s="1056"/>
      <c r="Z32" s="1056"/>
      <c r="AA32" s="1056"/>
    </row>
    <row r="33" spans="1:30" ht="11.25" customHeight="1">
      <c r="A33" s="72" t="s">
        <v>531</v>
      </c>
      <c r="W33" s="1218" t="s">
        <v>508</v>
      </c>
      <c r="X33" s="1218"/>
      <c r="Y33" s="1218"/>
      <c r="Z33" s="1218"/>
      <c r="AA33" s="1056"/>
    </row>
    <row r="34" spans="1:30" ht="13.5" customHeight="1">
      <c r="A34" s="42" t="s">
        <v>532</v>
      </c>
      <c r="W34" s="1218"/>
      <c r="X34" s="1218"/>
      <c r="Y34" s="1218"/>
      <c r="Z34" s="1218"/>
      <c r="AA34" s="618"/>
    </row>
    <row r="35" spans="1:30" ht="12" customHeight="1">
      <c r="W35" s="1314" t="s">
        <v>512</v>
      </c>
      <c r="X35" s="1314"/>
      <c r="Y35" s="1314"/>
      <c r="Z35" s="1314"/>
    </row>
    <row r="36" spans="1:30">
      <c r="A36" s="505"/>
    </row>
    <row r="39" spans="1:30">
      <c r="K39" s="649"/>
      <c r="L39" s="497"/>
      <c r="M39" s="497"/>
      <c r="N39" s="497"/>
      <c r="O39" s="497"/>
      <c r="Q39" s="497"/>
      <c r="R39" s="497"/>
      <c r="S39" s="497"/>
      <c r="T39" s="497"/>
      <c r="U39" s="497"/>
      <c r="Z39" s="1528"/>
      <c r="AA39" s="1528"/>
      <c r="AB39" s="1528"/>
      <c r="AC39" s="1528"/>
      <c r="AD39" s="1528"/>
    </row>
    <row r="40" spans="1:30">
      <c r="K40" s="505"/>
      <c r="L40" s="497"/>
      <c r="M40" s="511"/>
      <c r="N40" s="497"/>
      <c r="O40" s="497"/>
      <c r="R40" s="497"/>
      <c r="S40" s="497"/>
      <c r="T40" s="497"/>
      <c r="U40" s="511"/>
      <c r="Z40" s="1528"/>
      <c r="AA40" s="1528"/>
      <c r="AB40" s="1528"/>
      <c r="AC40" s="1528"/>
      <c r="AD40" s="1528"/>
    </row>
    <row r="41" spans="1:30" ht="12">
      <c r="K41" s="42"/>
      <c r="L41" s="497"/>
      <c r="M41" s="511"/>
      <c r="N41" s="497"/>
      <c r="O41" s="497"/>
      <c r="P41" s="505"/>
      <c r="R41" s="497"/>
      <c r="S41" s="497"/>
      <c r="T41" s="497"/>
      <c r="U41" s="511"/>
      <c r="Z41" s="1529"/>
      <c r="AA41" s="1529"/>
      <c r="AB41" s="1529"/>
      <c r="AC41" s="1529"/>
      <c r="AD41" s="1529"/>
    </row>
  </sheetData>
  <mergeCells count="68">
    <mergeCell ref="Z39:AD40"/>
    <mergeCell ref="Z41:AD41"/>
    <mergeCell ref="W33:Z34"/>
    <mergeCell ref="W35:Z35"/>
    <mergeCell ref="K5:L5"/>
    <mergeCell ref="AB6:AB27"/>
    <mergeCell ref="L15:L16"/>
    <mergeCell ref="V4:Z5"/>
    <mergeCell ref="S5:U5"/>
    <mergeCell ref="W7:W11"/>
    <mergeCell ref="Y7:Y11"/>
    <mergeCell ref="Z7:Z11"/>
    <mergeCell ref="K4:L4"/>
    <mergeCell ref="M5:O5"/>
    <mergeCell ref="P4:R4"/>
    <mergeCell ref="K15:K16"/>
    <mergeCell ref="N15:N16"/>
    <mergeCell ref="M15:M16"/>
    <mergeCell ref="T6:U6"/>
    <mergeCell ref="A12:A26"/>
    <mergeCell ref="H5:J5"/>
    <mergeCell ref="F16:F17"/>
    <mergeCell ref="D16:D17"/>
    <mergeCell ref="A7:A10"/>
    <mergeCell ref="B23:B24"/>
    <mergeCell ref="B18:B20"/>
    <mergeCell ref="C16:C17"/>
    <mergeCell ref="B21:B22"/>
    <mergeCell ref="B14:B16"/>
    <mergeCell ref="E16:E17"/>
    <mergeCell ref="P5:R5"/>
    <mergeCell ref="B7:B8"/>
    <mergeCell ref="A1:B1"/>
    <mergeCell ref="D5:F5"/>
    <mergeCell ref="D1:G1"/>
    <mergeCell ref="C2:G3"/>
    <mergeCell ref="D4:J4"/>
    <mergeCell ref="A3:B3"/>
    <mergeCell ref="X6:Y6"/>
    <mergeCell ref="K7:K10"/>
    <mergeCell ref="L1:M1"/>
    <mergeCell ref="H1:K1"/>
    <mergeCell ref="N1:O1"/>
    <mergeCell ref="R1:R2"/>
    <mergeCell ref="M7:M10"/>
    <mergeCell ref="N7:N10"/>
    <mergeCell ref="L2:O3"/>
    <mergeCell ref="H2:K3"/>
    <mergeCell ref="L7:L10"/>
    <mergeCell ref="H6:I6"/>
    <mergeCell ref="L6:M6"/>
    <mergeCell ref="P6:Q6"/>
    <mergeCell ref="X1:Z1"/>
    <mergeCell ref="V1:W1"/>
    <mergeCell ref="S1:U2"/>
    <mergeCell ref="S4:U4"/>
    <mergeCell ref="X2:Z2"/>
    <mergeCell ref="V2:W2"/>
    <mergeCell ref="P1:Q1"/>
    <mergeCell ref="P2:Q3"/>
    <mergeCell ref="V3:Z3"/>
    <mergeCell ref="S3:U3"/>
    <mergeCell ref="C8:C9"/>
    <mergeCell ref="D6:E6"/>
    <mergeCell ref="D8:D9"/>
    <mergeCell ref="M4:O4"/>
    <mergeCell ref="E8:E9"/>
    <mergeCell ref="F8:F9"/>
  </mergeCells>
  <phoneticPr fontId="3"/>
  <conditionalFormatting sqref="Z7 N7 N11:N15 N17:N28 F7:F8 Z12:Z28 F10:F28 J11:J28 V9:V28 R7:R28">
    <cfRule type="expression" dxfId="22" priority="2" stopIfTrue="1">
      <formula>E7&lt;F7</formula>
    </cfRule>
  </conditionalFormatting>
  <conditionalFormatting sqref="V7:V8">
    <cfRule type="expression" dxfId="21" priority="1" stopIfTrue="1">
      <formula>U7&lt;V7</formula>
    </cfRule>
  </conditionalFormatting>
  <dataValidations count="1">
    <dataValidation imeMode="off" allowBlank="1" showInputMessage="1" showErrorMessage="1" sqref="I27:J27 M27:N27 U27:V27 Y27:Z27 E18:E27 M7:N7 E10:E16 E7:F8 H5:J5 D1:G1 N1:O1 S1:U3 V4:Z5 V2:Z2 D5:F5 F10:F27 M15:N17 Y7:Z7 P2:Q3 I8 U7:V8"/>
  </dataValidations>
  <printOptions horizontalCentered="1"/>
  <pageMargins left="0.39370078740157483" right="0" top="0.39370078740157483" bottom="0" header="0.51181102362204722" footer="0.19685039370078741"/>
  <pageSetup paperSize="9" scale="95" orientation="landscape" horizontalDpi="300" verticalDpi="300" r:id="rId1"/>
  <headerFooter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41"/>
  <sheetViews>
    <sheetView showGridLines="0" showZeros="0" zoomScale="95" zoomScaleNormal="95" zoomScaleSheetLayoutView="100" workbookViewId="0">
      <selection activeCell="N31" sqref="N31"/>
    </sheetView>
  </sheetViews>
  <sheetFormatPr defaultRowHeight="13.5"/>
  <cols>
    <col min="1" max="2" width="2.75" style="32" customWidth="1"/>
    <col min="3" max="3" width="9.375" style="32" customWidth="1"/>
    <col min="4" max="4" width="1.625" style="32" customWidth="1"/>
    <col min="5" max="5" width="6.125" style="32" customWidth="1"/>
    <col min="6" max="6" width="9.875" style="32" customWidth="1"/>
    <col min="7" max="7" width="8.875" style="32" customWidth="1"/>
    <col min="8" max="8" width="5.625" style="32" customWidth="1"/>
    <col min="9" max="9" width="0.5" style="32" customWidth="1"/>
    <col min="10" max="10" width="2.75" style="32" customWidth="1"/>
    <col min="11" max="11" width="9.375" style="32" customWidth="1"/>
    <col min="12" max="12" width="1.625" style="32" customWidth="1"/>
    <col min="13" max="13" width="6.125" style="32" customWidth="1"/>
    <col min="14" max="14" width="9.875" style="32" customWidth="1"/>
    <col min="15" max="15" width="8.875" style="32" customWidth="1"/>
    <col min="16" max="16" width="5.625" style="32" customWidth="1"/>
    <col min="17" max="17" width="0.5" style="32" customWidth="1"/>
    <col min="18" max="18" width="2.75" style="32" customWidth="1"/>
    <col min="19" max="19" width="9.375" style="32" customWidth="1"/>
    <col min="20" max="20" width="1.625" style="32" customWidth="1"/>
    <col min="21" max="21" width="6.125" style="32" customWidth="1"/>
    <col min="22" max="22" width="9.875" style="32" customWidth="1"/>
    <col min="23" max="23" width="8.875" style="32" customWidth="1"/>
    <col min="24" max="24" width="5.625" style="32" customWidth="1"/>
    <col min="25" max="25" width="0.75" style="68" customWidth="1"/>
    <col min="26" max="26" width="2.75" style="68" customWidth="1"/>
    <col min="27" max="16384" width="9" style="68"/>
  </cols>
  <sheetData>
    <row r="1" spans="1:27" ht="15.75" customHeight="1">
      <c r="A1" s="221"/>
      <c r="B1" s="221"/>
      <c r="C1" s="221"/>
      <c r="D1" s="221"/>
      <c r="E1" s="221"/>
      <c r="F1" s="221"/>
      <c r="G1" s="221"/>
      <c r="H1" s="221"/>
      <c r="I1" s="221"/>
      <c r="J1" s="221"/>
      <c r="K1" s="1749" t="s">
        <v>345</v>
      </c>
      <c r="L1" s="1749"/>
      <c r="M1" s="1749"/>
      <c r="N1" s="1749"/>
      <c r="O1" s="1749"/>
      <c r="P1" s="221"/>
      <c r="Q1" s="221"/>
      <c r="R1" s="221"/>
      <c r="S1" s="221"/>
      <c r="T1" s="221"/>
      <c r="U1" s="221"/>
      <c r="V1" s="221"/>
      <c r="W1" s="221"/>
      <c r="X1" s="221"/>
      <c r="Y1" s="221"/>
      <c r="Z1" s="221"/>
    </row>
    <row r="2" spans="1:27" ht="17.100000000000001" customHeight="1">
      <c r="A2" s="1781" t="str">
        <f>市内河!A1</f>
        <v>令和元年</v>
      </c>
      <c r="B2" s="1782"/>
      <c r="C2" s="337" t="s">
        <v>241</v>
      </c>
      <c r="D2" s="1753"/>
      <c r="E2" s="1754"/>
      <c r="F2" s="1755"/>
      <c r="G2" s="1769" t="s">
        <v>254</v>
      </c>
      <c r="H2" s="1769"/>
      <c r="I2" s="1769"/>
      <c r="J2" s="1769"/>
      <c r="K2" s="1769"/>
      <c r="L2" s="338" t="s">
        <v>382</v>
      </c>
      <c r="M2" s="347"/>
      <c r="N2" s="355"/>
      <c r="O2" s="338" t="s">
        <v>383</v>
      </c>
      <c r="P2" s="1307" t="s">
        <v>297</v>
      </c>
      <c r="Q2" s="1759"/>
      <c r="R2" s="1772">
        <f>R4</f>
        <v>0</v>
      </c>
      <c r="S2" s="1773"/>
      <c r="T2" s="1774"/>
      <c r="U2" s="1778" t="s">
        <v>114</v>
      </c>
      <c r="V2" s="1779"/>
      <c r="W2" s="1780" t="s">
        <v>117</v>
      </c>
      <c r="X2" s="1780"/>
    </row>
    <row r="3" spans="1:27" s="32" customFormat="1" ht="16.5" customHeight="1">
      <c r="A3" s="306">
        <f>市内河!A2</f>
        <v>43770</v>
      </c>
      <c r="B3" s="302" t="s">
        <v>356</v>
      </c>
      <c r="C3" s="1764"/>
      <c r="D3" s="1765"/>
      <c r="E3" s="1765"/>
      <c r="F3" s="1765"/>
      <c r="G3" s="1305"/>
      <c r="H3" s="1305"/>
      <c r="I3" s="1305"/>
      <c r="J3" s="1305"/>
      <c r="K3" s="1305"/>
      <c r="L3" s="1309"/>
      <c r="M3" s="1309"/>
      <c r="N3" s="1309"/>
      <c r="O3" s="1303"/>
      <c r="P3" s="1760"/>
      <c r="Q3" s="1761"/>
      <c r="R3" s="1756"/>
      <c r="S3" s="1756"/>
      <c r="T3" s="1775"/>
      <c r="U3" s="1248"/>
      <c r="V3" s="1250"/>
      <c r="W3" s="1250"/>
      <c r="X3" s="1250"/>
      <c r="Y3" s="76"/>
      <c r="Z3" s="27"/>
    </row>
    <row r="4" spans="1:27" s="32" customFormat="1" ht="20.25" customHeight="1">
      <c r="A4" s="1286" t="s">
        <v>148</v>
      </c>
      <c r="B4" s="1245"/>
      <c r="C4" s="1312"/>
      <c r="D4" s="1313"/>
      <c r="E4" s="1313"/>
      <c r="F4" s="1313"/>
      <c r="G4" s="1306"/>
      <c r="H4" s="1306"/>
      <c r="I4" s="1306"/>
      <c r="J4" s="1306"/>
      <c r="K4" s="1306"/>
      <c r="L4" s="1310"/>
      <c r="M4" s="1310"/>
      <c r="N4" s="1310"/>
      <c r="O4" s="1304"/>
      <c r="P4" s="1766" t="s">
        <v>103</v>
      </c>
      <c r="Q4" s="1767"/>
      <c r="R4" s="1776">
        <f>V35</f>
        <v>0</v>
      </c>
      <c r="S4" s="1777"/>
      <c r="T4" s="1777"/>
      <c r="U4" s="1769" t="s">
        <v>384</v>
      </c>
      <c r="V4" s="1770"/>
      <c r="W4" s="1770"/>
      <c r="X4" s="1771"/>
      <c r="Y4" s="76"/>
      <c r="Z4" s="76"/>
      <c r="AA4" s="65"/>
    </row>
    <row r="5" spans="1:27" s="32" customFormat="1" ht="15.95" customHeight="1">
      <c r="A5" s="1245" t="s">
        <v>207</v>
      </c>
      <c r="B5" s="1245"/>
      <c r="C5" s="339" t="s">
        <v>274</v>
      </c>
      <c r="D5" s="1750"/>
      <c r="E5" s="1751"/>
      <c r="F5" s="1751"/>
      <c r="G5" s="1751"/>
      <c r="H5" s="1751"/>
      <c r="I5" s="1751"/>
      <c r="J5" s="1751"/>
      <c r="K5" s="1752"/>
      <c r="L5" s="1758" t="s">
        <v>118</v>
      </c>
      <c r="M5" s="1710"/>
      <c r="N5" s="1291"/>
      <c r="O5" s="1756"/>
      <c r="P5" s="1757"/>
      <c r="Q5" s="1762" t="s">
        <v>353</v>
      </c>
      <c r="R5" s="1763"/>
      <c r="S5" s="1763"/>
      <c r="T5" s="1763"/>
      <c r="U5" s="1792"/>
      <c r="V5" s="1793"/>
      <c r="W5" s="1793"/>
      <c r="X5" s="1794"/>
      <c r="Y5" s="76"/>
      <c r="Z5" s="76"/>
      <c r="AA5" s="187"/>
    </row>
    <row r="6" spans="1:27" s="32" customFormat="1" ht="15.95" customHeight="1">
      <c r="A6" s="287" t="s">
        <v>219</v>
      </c>
      <c r="B6" s="285"/>
      <c r="C6" s="340" t="s">
        <v>346</v>
      </c>
      <c r="D6" s="1266"/>
      <c r="E6" s="1267"/>
      <c r="F6" s="1268"/>
      <c r="G6" s="341" t="s">
        <v>361</v>
      </c>
      <c r="H6" s="1783"/>
      <c r="I6" s="1783"/>
      <c r="J6" s="1783"/>
      <c r="K6" s="1784"/>
      <c r="L6" s="1785" t="s">
        <v>119</v>
      </c>
      <c r="M6" s="1786"/>
      <c r="N6" s="1298"/>
      <c r="O6" s="1787"/>
      <c r="P6" s="1788"/>
      <c r="Q6" s="1296"/>
      <c r="R6" s="1297"/>
      <c r="S6" s="1297"/>
      <c r="T6" s="1297"/>
      <c r="U6" s="1795"/>
      <c r="V6" s="1793"/>
      <c r="W6" s="1796"/>
      <c r="X6" s="1797"/>
      <c r="Y6" s="68"/>
      <c r="Z6" s="68"/>
      <c r="AA6" s="65"/>
    </row>
    <row r="7" spans="1:27" s="32" customFormat="1" ht="16.350000000000001" customHeight="1">
      <c r="A7" s="1744" t="s">
        <v>475</v>
      </c>
      <c r="B7" s="280" t="s">
        <v>137</v>
      </c>
      <c r="C7" s="222" t="s">
        <v>120</v>
      </c>
      <c r="D7" s="1768" t="s">
        <v>121</v>
      </c>
      <c r="E7" s="1259"/>
      <c r="F7" s="342" t="s">
        <v>122</v>
      </c>
      <c r="G7" s="299"/>
      <c r="H7" s="250" t="s">
        <v>123</v>
      </c>
      <c r="I7" s="281"/>
      <c r="J7" s="222" t="s">
        <v>124</v>
      </c>
      <c r="K7" s="223" t="s">
        <v>120</v>
      </c>
      <c r="L7" s="1768" t="s">
        <v>121</v>
      </c>
      <c r="M7" s="1259"/>
      <c r="N7" s="342" t="s">
        <v>122</v>
      </c>
      <c r="O7" s="241"/>
      <c r="P7" s="282" t="s">
        <v>123</v>
      </c>
      <c r="Q7" s="235"/>
      <c r="R7" s="276" t="s">
        <v>124</v>
      </c>
      <c r="S7" s="276" t="s">
        <v>120</v>
      </c>
      <c r="T7" s="1768" t="s">
        <v>121</v>
      </c>
      <c r="U7" s="1259"/>
      <c r="V7" s="342" t="s">
        <v>122</v>
      </c>
      <c r="W7" s="241"/>
      <c r="X7" s="250" t="s">
        <v>123</v>
      </c>
      <c r="Y7" s="267"/>
      <c r="Z7" s="1790" t="s">
        <v>344</v>
      </c>
    </row>
    <row r="8" spans="1:27" s="32" customFormat="1" ht="16.350000000000001" customHeight="1">
      <c r="A8" s="1745"/>
      <c r="B8" s="229">
        <v>1</v>
      </c>
      <c r="C8" s="243" t="s">
        <v>314</v>
      </c>
      <c r="D8" s="283"/>
      <c r="E8" s="5">
        <v>1100</v>
      </c>
      <c r="F8" s="743"/>
      <c r="G8" s="764" t="s">
        <v>116</v>
      </c>
      <c r="H8" s="226" t="s">
        <v>154</v>
      </c>
      <c r="I8" s="259"/>
      <c r="J8" s="240">
        <v>15</v>
      </c>
      <c r="K8" s="317" t="s">
        <v>323</v>
      </c>
      <c r="L8" s="283"/>
      <c r="M8" s="5">
        <v>700</v>
      </c>
      <c r="N8" s="744"/>
      <c r="O8" s="771" t="s">
        <v>116</v>
      </c>
      <c r="P8" s="271" t="s">
        <v>156</v>
      </c>
      <c r="Q8" s="236"/>
      <c r="R8" s="240">
        <v>29</v>
      </c>
      <c r="S8" s="245" t="s">
        <v>128</v>
      </c>
      <c r="T8" s="54"/>
      <c r="U8" s="5">
        <v>800</v>
      </c>
      <c r="V8" s="744"/>
      <c r="W8" s="966" t="s">
        <v>116</v>
      </c>
      <c r="X8" s="226" t="s">
        <v>171</v>
      </c>
      <c r="Y8" s="268"/>
      <c r="Z8" s="1790"/>
    </row>
    <row r="9" spans="1:27" s="32" customFormat="1" ht="16.350000000000001" customHeight="1">
      <c r="A9" s="1745"/>
      <c r="B9" s="229">
        <v>2</v>
      </c>
      <c r="C9" s="243" t="s">
        <v>275</v>
      </c>
      <c r="D9" s="283"/>
      <c r="E9" s="5">
        <v>1450</v>
      </c>
      <c r="F9" s="744"/>
      <c r="G9" s="771" t="s">
        <v>116</v>
      </c>
      <c r="H9" s="226" t="s">
        <v>154</v>
      </c>
      <c r="I9" s="6"/>
      <c r="J9" s="240">
        <v>16</v>
      </c>
      <c r="K9" s="317" t="s">
        <v>139</v>
      </c>
      <c r="L9" s="283"/>
      <c r="M9" s="5">
        <v>800</v>
      </c>
      <c r="N9" s="744"/>
      <c r="O9" s="771" t="s">
        <v>116</v>
      </c>
      <c r="P9" s="271" t="s">
        <v>156</v>
      </c>
      <c r="Q9" s="7"/>
      <c r="R9" s="240">
        <v>30</v>
      </c>
      <c r="S9" s="245" t="s">
        <v>282</v>
      </c>
      <c r="T9" s="54"/>
      <c r="U9" s="5">
        <v>900</v>
      </c>
      <c r="V9" s="744"/>
      <c r="W9" s="966" t="s">
        <v>116</v>
      </c>
      <c r="X9" s="226" t="s">
        <v>171</v>
      </c>
      <c r="Y9" s="268"/>
      <c r="Z9" s="1790"/>
    </row>
    <row r="10" spans="1:27" s="32" customFormat="1" ht="16.350000000000001" customHeight="1">
      <c r="A10" s="1745"/>
      <c r="B10" s="229">
        <v>3</v>
      </c>
      <c r="C10" s="243" t="s">
        <v>308</v>
      </c>
      <c r="D10" s="283"/>
      <c r="E10" s="5">
        <v>1200</v>
      </c>
      <c r="F10" s="744"/>
      <c r="G10" s="771" t="s">
        <v>116</v>
      </c>
      <c r="H10" s="226" t="s">
        <v>154</v>
      </c>
      <c r="I10" s="6"/>
      <c r="J10" s="240">
        <v>17</v>
      </c>
      <c r="K10" s="317" t="s">
        <v>285</v>
      </c>
      <c r="L10" s="283"/>
      <c r="M10" s="5">
        <v>900</v>
      </c>
      <c r="N10" s="744"/>
      <c r="O10" s="771" t="s">
        <v>116</v>
      </c>
      <c r="P10" s="271" t="s">
        <v>349</v>
      </c>
      <c r="Q10" s="7"/>
      <c r="R10" s="240">
        <v>31</v>
      </c>
      <c r="S10" s="245" t="s">
        <v>322</v>
      </c>
      <c r="T10" s="54"/>
      <c r="U10" s="5">
        <v>550</v>
      </c>
      <c r="V10" s="744"/>
      <c r="W10" s="966" t="s">
        <v>116</v>
      </c>
      <c r="X10" s="226" t="s">
        <v>171</v>
      </c>
      <c r="Y10" s="268"/>
      <c r="Z10" s="1790"/>
    </row>
    <row r="11" spans="1:27" s="32" customFormat="1" ht="16.350000000000001" customHeight="1">
      <c r="A11" s="1745"/>
      <c r="B11" s="229">
        <v>4</v>
      </c>
      <c r="C11" s="243" t="s">
        <v>289</v>
      </c>
      <c r="D11" s="283"/>
      <c r="E11" s="5">
        <v>900</v>
      </c>
      <c r="F11" s="746"/>
      <c r="G11" s="771" t="s">
        <v>116</v>
      </c>
      <c r="H11" s="226" t="s">
        <v>154</v>
      </c>
      <c r="I11" s="6"/>
      <c r="J11" s="240">
        <v>18</v>
      </c>
      <c r="K11" s="317" t="s">
        <v>170</v>
      </c>
      <c r="L11" s="283"/>
      <c r="M11" s="5">
        <v>850</v>
      </c>
      <c r="N11" s="744"/>
      <c r="O11" s="771" t="s">
        <v>116</v>
      </c>
      <c r="P11" s="271" t="s">
        <v>154</v>
      </c>
      <c r="Q11" s="7"/>
      <c r="R11" s="240">
        <v>32</v>
      </c>
      <c r="S11" s="245" t="s">
        <v>129</v>
      </c>
      <c r="T11" s="54"/>
      <c r="U11" s="5">
        <v>1200</v>
      </c>
      <c r="V11" s="744"/>
      <c r="W11" s="966" t="s">
        <v>116</v>
      </c>
      <c r="X11" s="226" t="s">
        <v>171</v>
      </c>
      <c r="Y11" s="268"/>
      <c r="Z11" s="1790"/>
    </row>
    <row r="12" spans="1:27" s="32" customFormat="1" ht="16.350000000000001" customHeight="1">
      <c r="A12" s="1745"/>
      <c r="B12" s="229">
        <v>5</v>
      </c>
      <c r="C12" s="243" t="s">
        <v>290</v>
      </c>
      <c r="D12" s="283"/>
      <c r="E12" s="5">
        <v>1150</v>
      </c>
      <c r="F12" s="744"/>
      <c r="G12" s="771" t="s">
        <v>116</v>
      </c>
      <c r="H12" s="226" t="s">
        <v>154</v>
      </c>
      <c r="I12" s="6"/>
      <c r="J12" s="240">
        <v>19</v>
      </c>
      <c r="K12" s="317" t="s">
        <v>161</v>
      </c>
      <c r="L12" s="278"/>
      <c r="M12" s="5">
        <v>1500</v>
      </c>
      <c r="N12" s="744"/>
      <c r="O12" s="771" t="s">
        <v>116</v>
      </c>
      <c r="P12" s="271" t="s">
        <v>694</v>
      </c>
      <c r="Q12" s="7"/>
      <c r="R12" s="240">
        <v>33</v>
      </c>
      <c r="S12" s="734" t="s">
        <v>670</v>
      </c>
      <c r="T12" s="54"/>
      <c r="U12" s="5"/>
      <c r="V12" s="744"/>
      <c r="W12" s="966"/>
      <c r="X12" s="226"/>
      <c r="Y12" s="268"/>
      <c r="Z12" s="1790"/>
    </row>
    <row r="13" spans="1:27" s="32" customFormat="1" ht="16.350000000000001" customHeight="1">
      <c r="A13" s="1745"/>
      <c r="B13" s="229">
        <v>6</v>
      </c>
      <c r="C13" s="243" t="s">
        <v>277</v>
      </c>
      <c r="D13" s="283"/>
      <c r="E13" s="5">
        <v>2000</v>
      </c>
      <c r="F13" s="744"/>
      <c r="G13" s="771" t="s">
        <v>116</v>
      </c>
      <c r="H13" s="226" t="s">
        <v>154</v>
      </c>
      <c r="I13" s="6"/>
      <c r="J13" s="240">
        <v>20</v>
      </c>
      <c r="K13" s="735" t="s">
        <v>642</v>
      </c>
      <c r="L13" s="283"/>
      <c r="M13" s="5"/>
      <c r="N13" s="1058"/>
      <c r="O13" s="279"/>
      <c r="P13" s="271"/>
      <c r="Q13" s="7"/>
      <c r="R13" s="240">
        <v>34</v>
      </c>
      <c r="S13" s="245" t="s">
        <v>672</v>
      </c>
      <c r="T13" s="54"/>
      <c r="U13" s="5">
        <v>1100</v>
      </c>
      <c r="V13" s="744"/>
      <c r="W13" s="966" t="s">
        <v>116</v>
      </c>
      <c r="X13" s="226" t="s">
        <v>171</v>
      </c>
      <c r="Y13" s="268"/>
      <c r="Z13" s="1790"/>
    </row>
    <row r="14" spans="1:27" s="32" customFormat="1" ht="16.350000000000001" customHeight="1">
      <c r="A14" s="1745"/>
      <c r="B14" s="229">
        <v>7</v>
      </c>
      <c r="C14" s="243" t="s">
        <v>309</v>
      </c>
      <c r="D14" s="283"/>
      <c r="E14" s="5">
        <v>1250</v>
      </c>
      <c r="F14" s="744"/>
      <c r="G14" s="771"/>
      <c r="H14" s="226" t="s">
        <v>169</v>
      </c>
      <c r="I14" s="6"/>
      <c r="J14" s="240">
        <v>21</v>
      </c>
      <c r="K14" s="317" t="s">
        <v>239</v>
      </c>
      <c r="L14" s="278"/>
      <c r="M14" s="5">
        <v>1300</v>
      </c>
      <c r="N14" s="744"/>
      <c r="O14" s="771" t="s">
        <v>116</v>
      </c>
      <c r="P14" s="226" t="s">
        <v>375</v>
      </c>
      <c r="Q14" s="7"/>
      <c r="R14" s="240">
        <v>35</v>
      </c>
      <c r="S14" s="245" t="s">
        <v>515</v>
      </c>
      <c r="T14" s="54"/>
      <c r="U14" s="5">
        <v>650</v>
      </c>
      <c r="V14" s="744"/>
      <c r="W14" s="966" t="s">
        <v>116</v>
      </c>
      <c r="X14" s="226" t="s">
        <v>175</v>
      </c>
      <c r="Y14" s="268"/>
      <c r="Z14" s="1790"/>
    </row>
    <row r="15" spans="1:27" s="32" customFormat="1" ht="16.350000000000001" customHeight="1">
      <c r="A15" s="1745"/>
      <c r="B15" s="229">
        <v>8</v>
      </c>
      <c r="C15" s="243" t="s">
        <v>291</v>
      </c>
      <c r="D15" s="67" t="s">
        <v>615</v>
      </c>
      <c r="E15" s="5"/>
      <c r="F15" s="744"/>
      <c r="G15" s="964"/>
      <c r="H15" s="226"/>
      <c r="I15" s="6"/>
      <c r="J15" s="240">
        <v>22</v>
      </c>
      <c r="K15" s="317" t="s">
        <v>140</v>
      </c>
      <c r="L15" s="278"/>
      <c r="M15" s="5">
        <v>850</v>
      </c>
      <c r="N15" s="744"/>
      <c r="O15" s="771" t="s">
        <v>116</v>
      </c>
      <c r="P15" s="271" t="s">
        <v>176</v>
      </c>
      <c r="Q15" s="7"/>
      <c r="R15" s="240">
        <v>36</v>
      </c>
      <c r="S15" s="245" t="s">
        <v>516</v>
      </c>
      <c r="T15" s="54"/>
      <c r="U15" s="5">
        <v>1300</v>
      </c>
      <c r="V15" s="344"/>
      <c r="W15" s="771" t="s">
        <v>116</v>
      </c>
      <c r="X15" s="226" t="s">
        <v>159</v>
      </c>
      <c r="Y15" s="268"/>
      <c r="Z15" s="1790"/>
    </row>
    <row r="16" spans="1:27" s="32" customFormat="1" ht="16.350000000000001" customHeight="1">
      <c r="A16" s="1745"/>
      <c r="B16" s="229">
        <v>9</v>
      </c>
      <c r="C16" s="243" t="s">
        <v>279</v>
      </c>
      <c r="D16" s="283"/>
      <c r="E16" s="5">
        <v>1450</v>
      </c>
      <c r="F16" s="744"/>
      <c r="G16" s="771" t="s">
        <v>116</v>
      </c>
      <c r="H16" s="226" t="s">
        <v>173</v>
      </c>
      <c r="I16" s="6"/>
      <c r="J16" s="240">
        <v>23</v>
      </c>
      <c r="K16" s="317" t="s">
        <v>281</v>
      </c>
      <c r="L16" s="278"/>
      <c r="M16" s="5">
        <v>600</v>
      </c>
      <c r="N16" s="744"/>
      <c r="O16" s="771" t="s">
        <v>116</v>
      </c>
      <c r="P16" s="271" t="s">
        <v>176</v>
      </c>
      <c r="Q16" s="7"/>
      <c r="R16" s="669"/>
      <c r="S16" s="657"/>
      <c r="T16" s="670"/>
      <c r="U16" s="657"/>
      <c r="V16" s="65"/>
      <c r="W16" s="671"/>
      <c r="X16" s="610"/>
      <c r="Y16" s="75"/>
      <c r="Z16" s="1790"/>
    </row>
    <row r="17" spans="1:26" s="32" customFormat="1" ht="16.350000000000001" customHeight="1">
      <c r="A17" s="1745"/>
      <c r="B17" s="229">
        <v>10</v>
      </c>
      <c r="C17" s="243" t="s">
        <v>280</v>
      </c>
      <c r="D17" s="67" t="s">
        <v>641</v>
      </c>
      <c r="E17" s="5"/>
      <c r="F17" s="1058"/>
      <c r="G17" s="1060"/>
      <c r="H17" s="226"/>
      <c r="I17" s="6"/>
      <c r="J17" s="240">
        <v>24</v>
      </c>
      <c r="K17" s="317" t="s">
        <v>141</v>
      </c>
      <c r="L17" s="278"/>
      <c r="M17" s="5">
        <v>1100</v>
      </c>
      <c r="N17" s="744"/>
      <c r="O17" s="771" t="s">
        <v>116</v>
      </c>
      <c r="P17" s="271" t="s">
        <v>173</v>
      </c>
      <c r="Q17" s="7"/>
      <c r="R17" s="672"/>
      <c r="S17" s="65"/>
      <c r="T17" s="37"/>
      <c r="U17" s="65"/>
      <c r="V17" s="65"/>
      <c r="W17" s="673"/>
      <c r="X17" s="275"/>
      <c r="Y17" s="75"/>
      <c r="Z17" s="1790"/>
    </row>
    <row r="18" spans="1:26" s="32" customFormat="1" ht="16.350000000000001" customHeight="1">
      <c r="A18" s="1745"/>
      <c r="B18" s="229">
        <v>11</v>
      </c>
      <c r="C18" s="243" t="s">
        <v>362</v>
      </c>
      <c r="D18" s="283"/>
      <c r="E18" s="5">
        <v>1150</v>
      </c>
      <c r="F18" s="744"/>
      <c r="G18" s="964"/>
      <c r="H18" s="226" t="s">
        <v>165</v>
      </c>
      <c r="I18" s="6"/>
      <c r="J18" s="240">
        <v>25</v>
      </c>
      <c r="K18" s="243" t="s">
        <v>127</v>
      </c>
      <c r="L18" s="283"/>
      <c r="M18" s="5">
        <v>1250</v>
      </c>
      <c r="N18" s="744"/>
      <c r="O18" s="965" t="s">
        <v>116</v>
      </c>
      <c r="P18" s="226" t="s">
        <v>167</v>
      </c>
      <c r="Q18" s="7"/>
      <c r="R18" s="672"/>
      <c r="S18" s="74"/>
      <c r="T18" s="674"/>
      <c r="U18" s="187"/>
      <c r="V18" s="219"/>
      <c r="W18" s="675"/>
      <c r="X18" s="676"/>
      <c r="Y18" s="75"/>
      <c r="Z18" s="1790"/>
    </row>
    <row r="19" spans="1:26" s="32" customFormat="1" ht="16.350000000000001" customHeight="1">
      <c r="A19" s="1745"/>
      <c r="B19" s="229">
        <v>12</v>
      </c>
      <c r="C19" s="317" t="s">
        <v>138</v>
      </c>
      <c r="D19" s="283"/>
      <c r="E19" s="5">
        <v>400</v>
      </c>
      <c r="F19" s="744"/>
      <c r="G19" s="771" t="s">
        <v>116</v>
      </c>
      <c r="H19" s="297" t="s">
        <v>156</v>
      </c>
      <c r="I19" s="6"/>
      <c r="J19" s="240">
        <v>26</v>
      </c>
      <c r="K19" s="735" t="s">
        <v>644</v>
      </c>
      <c r="L19" s="283"/>
      <c r="M19" s="5"/>
      <c r="N19" s="1058"/>
      <c r="O19" s="279"/>
      <c r="P19" s="226"/>
      <c r="Q19" s="7"/>
      <c r="R19" s="672"/>
      <c r="S19" s="74"/>
      <c r="T19" s="674"/>
      <c r="U19" s="187"/>
      <c r="V19" s="219"/>
      <c r="W19" s="10"/>
      <c r="X19" s="676"/>
      <c r="Y19" s="75"/>
      <c r="Z19" s="1790"/>
    </row>
    <row r="20" spans="1:26" s="32" customFormat="1" ht="16.350000000000001" customHeight="1">
      <c r="A20" s="1742" t="s">
        <v>347</v>
      </c>
      <c r="B20" s="229">
        <v>13</v>
      </c>
      <c r="C20" s="735" t="s">
        <v>592</v>
      </c>
      <c r="D20" s="283"/>
      <c r="E20" s="5"/>
      <c r="F20" s="343"/>
      <c r="G20" s="279"/>
      <c r="H20" s="270"/>
      <c r="I20" s="6"/>
      <c r="J20" s="240">
        <v>27</v>
      </c>
      <c r="K20" s="308" t="s">
        <v>286</v>
      </c>
      <c r="L20" s="239"/>
      <c r="M20" s="5">
        <v>1350</v>
      </c>
      <c r="N20" s="744"/>
      <c r="O20" s="967" t="s">
        <v>116</v>
      </c>
      <c r="P20" s="273" t="s">
        <v>175</v>
      </c>
      <c r="Q20" s="7"/>
      <c r="R20" s="677"/>
      <c r="S20" s="678"/>
      <c r="T20" s="679"/>
      <c r="U20" s="19"/>
      <c r="V20" s="680"/>
      <c r="W20" s="681"/>
      <c r="X20" s="682"/>
      <c r="Y20" s="75"/>
      <c r="Z20" s="1791" t="s">
        <v>219</v>
      </c>
    </row>
    <row r="21" spans="1:26" s="32" customFormat="1" ht="16.350000000000001" customHeight="1">
      <c r="A21" s="1743"/>
      <c r="B21" s="229">
        <v>14</v>
      </c>
      <c r="C21" s="317" t="s">
        <v>324</v>
      </c>
      <c r="D21" s="283"/>
      <c r="E21" s="5">
        <v>1150</v>
      </c>
      <c r="F21" s="344"/>
      <c r="G21" s="771" t="s">
        <v>116</v>
      </c>
      <c r="H21" s="271" t="s">
        <v>154</v>
      </c>
      <c r="I21" s="6"/>
      <c r="J21" s="240">
        <v>28</v>
      </c>
      <c r="K21" s="243" t="s">
        <v>287</v>
      </c>
      <c r="L21" s="283"/>
      <c r="M21" s="5">
        <v>900</v>
      </c>
      <c r="N21" s="344"/>
      <c r="O21" s="966" t="s">
        <v>116</v>
      </c>
      <c r="P21" s="226" t="s">
        <v>171</v>
      </c>
      <c r="Q21" s="7"/>
      <c r="R21" s="1398" t="s">
        <v>505</v>
      </c>
      <c r="S21" s="1789"/>
      <c r="T21" s="1798">
        <f>SUM(E8:E21,M8:M21,U8:U21)</f>
        <v>31800</v>
      </c>
      <c r="U21" s="1348"/>
      <c r="V21" s="346">
        <f>SUM(F8:F21,N8:N21,V8:V20)</f>
        <v>0</v>
      </c>
      <c r="W21" s="25"/>
      <c r="X21" s="59"/>
      <c r="Y21" s="75"/>
      <c r="Z21" s="1791"/>
    </row>
    <row r="22" spans="1:26" s="32" customFormat="1" ht="3" customHeight="1">
      <c r="A22" s="31"/>
      <c r="B22" s="11"/>
      <c r="C22" s="314"/>
      <c r="D22" s="150"/>
      <c r="E22" s="12"/>
      <c r="F22" s="309"/>
      <c r="G22" s="13"/>
      <c r="H22" s="14"/>
      <c r="I22" s="6"/>
      <c r="J22" s="15"/>
      <c r="K22" s="315"/>
      <c r="L22" s="58"/>
      <c r="M22" s="16"/>
      <c r="N22" s="309"/>
      <c r="O22" s="10" t="s">
        <v>116</v>
      </c>
      <c r="P22" s="17"/>
      <c r="Q22" s="7"/>
      <c r="R22" s="6"/>
      <c r="S22" s="3"/>
      <c r="T22" s="6"/>
      <c r="U22" s="20"/>
      <c r="V22" s="18"/>
      <c r="W22" s="10"/>
      <c r="X22" s="14"/>
      <c r="Y22" s="68"/>
      <c r="Z22" s="207"/>
    </row>
    <row r="23" spans="1:26" s="32" customFormat="1" ht="16.350000000000001" customHeight="1">
      <c r="A23" s="1740" t="s">
        <v>476</v>
      </c>
      <c r="B23" s="229">
        <v>50</v>
      </c>
      <c r="C23" s="243" t="s">
        <v>144</v>
      </c>
      <c r="D23" s="283"/>
      <c r="E23" s="5">
        <v>300</v>
      </c>
      <c r="F23" s="345"/>
      <c r="G23" s="765" t="s">
        <v>270</v>
      </c>
      <c r="H23" s="226" t="s">
        <v>156</v>
      </c>
      <c r="I23" s="266"/>
      <c r="J23" s="242">
        <v>63</v>
      </c>
      <c r="K23" s="317" t="s">
        <v>316</v>
      </c>
      <c r="L23" s="54"/>
      <c r="M23" s="5">
        <v>550</v>
      </c>
      <c r="N23" s="345"/>
      <c r="O23" s="765" t="s">
        <v>264</v>
      </c>
      <c r="P23" s="271" t="s">
        <v>227</v>
      </c>
      <c r="Q23" s="228"/>
      <c r="R23" s="1747" t="s">
        <v>480</v>
      </c>
      <c r="S23" s="245" t="s">
        <v>236</v>
      </c>
      <c r="T23" s="54"/>
      <c r="U23" s="5">
        <v>240</v>
      </c>
      <c r="V23" s="345"/>
      <c r="W23" s="968"/>
      <c r="X23" s="226" t="s">
        <v>315</v>
      </c>
      <c r="Y23" s="68"/>
      <c r="Z23" s="209"/>
    </row>
    <row r="24" spans="1:26" s="32" customFormat="1" ht="16.350000000000001" customHeight="1">
      <c r="A24" s="1741"/>
      <c r="B24" s="229">
        <v>51</v>
      </c>
      <c r="C24" s="243" t="s">
        <v>145</v>
      </c>
      <c r="D24" s="283"/>
      <c r="E24" s="5">
        <v>310</v>
      </c>
      <c r="F24" s="746"/>
      <c r="G24" s="771" t="s">
        <v>116</v>
      </c>
      <c r="H24" s="226" t="s">
        <v>156</v>
      </c>
      <c r="I24" s="6"/>
      <c r="J24" s="242">
        <v>64</v>
      </c>
      <c r="K24" s="317" t="s">
        <v>311</v>
      </c>
      <c r="L24" s="54"/>
      <c r="M24" s="5">
        <v>250</v>
      </c>
      <c r="N24" s="746"/>
      <c r="O24" s="972" t="s">
        <v>116</v>
      </c>
      <c r="P24" s="271" t="s">
        <v>228</v>
      </c>
      <c r="Q24" s="7"/>
      <c r="R24" s="1748"/>
      <c r="S24" s="243" t="s">
        <v>79</v>
      </c>
      <c r="T24" s="54"/>
      <c r="U24" s="5">
        <v>80</v>
      </c>
      <c r="V24" s="746"/>
      <c r="W24" s="969"/>
      <c r="X24" s="226" t="s">
        <v>315</v>
      </c>
      <c r="Y24" s="68"/>
      <c r="Z24" s="209"/>
    </row>
    <row r="25" spans="1:26" s="32" customFormat="1" ht="16.350000000000001" customHeight="1">
      <c r="A25" s="1741"/>
      <c r="B25" s="229">
        <v>52</v>
      </c>
      <c r="C25" s="243" t="s">
        <v>288</v>
      </c>
      <c r="D25" s="283"/>
      <c r="E25" s="5">
        <v>480</v>
      </c>
      <c r="F25" s="746"/>
      <c r="G25" s="771" t="s">
        <v>116</v>
      </c>
      <c r="H25" s="226" t="s">
        <v>156</v>
      </c>
      <c r="I25" s="6"/>
      <c r="J25" s="242">
        <v>65</v>
      </c>
      <c r="K25" s="317" t="s">
        <v>312</v>
      </c>
      <c r="L25" s="54"/>
      <c r="M25" s="5">
        <v>550</v>
      </c>
      <c r="N25" s="746"/>
      <c r="O25" s="771" t="s">
        <v>116</v>
      </c>
      <c r="P25" s="271" t="s">
        <v>228</v>
      </c>
      <c r="Q25" s="20"/>
      <c r="R25" s="1748"/>
      <c r="S25" s="318" t="s">
        <v>87</v>
      </c>
      <c r="T25" s="298"/>
      <c r="U25" s="5">
        <v>210</v>
      </c>
      <c r="V25" s="746"/>
      <c r="W25" s="771"/>
      <c r="X25" s="226" t="s">
        <v>208</v>
      </c>
      <c r="Y25" s="68"/>
      <c r="Z25" s="209"/>
    </row>
    <row r="26" spans="1:26" s="32" customFormat="1" ht="16.350000000000001" customHeight="1">
      <c r="A26" s="1741"/>
      <c r="B26" s="229">
        <v>53</v>
      </c>
      <c r="C26" s="243" t="s">
        <v>238</v>
      </c>
      <c r="D26" s="283"/>
      <c r="E26" s="5">
        <v>290</v>
      </c>
      <c r="F26" s="746"/>
      <c r="G26" s="771" t="s">
        <v>116</v>
      </c>
      <c r="H26" s="226" t="s">
        <v>163</v>
      </c>
      <c r="I26" s="6"/>
      <c r="J26" s="242">
        <v>66</v>
      </c>
      <c r="K26" s="317" t="s">
        <v>313</v>
      </c>
      <c r="L26" s="54"/>
      <c r="M26" s="5">
        <v>500</v>
      </c>
      <c r="N26" s="344"/>
      <c r="O26" s="771" t="s">
        <v>116</v>
      </c>
      <c r="P26" s="271" t="s">
        <v>228</v>
      </c>
      <c r="Q26" s="20"/>
      <c r="R26" s="1748"/>
      <c r="S26" s="614" t="s">
        <v>514</v>
      </c>
      <c r="T26" s="298"/>
      <c r="U26" s="5">
        <v>160</v>
      </c>
      <c r="V26" s="746"/>
      <c r="W26" s="771"/>
      <c r="X26" s="226" t="s">
        <v>208</v>
      </c>
      <c r="Y26" s="68"/>
      <c r="Z26" s="209"/>
    </row>
    <row r="27" spans="1:26" s="32" customFormat="1" ht="16.350000000000001" customHeight="1">
      <c r="A27" s="1741"/>
      <c r="B27" s="229">
        <v>54</v>
      </c>
      <c r="C27" s="243" t="s">
        <v>283</v>
      </c>
      <c r="D27" s="283"/>
      <c r="E27" s="5">
        <v>370</v>
      </c>
      <c r="F27" s="746"/>
      <c r="G27" s="771" t="s">
        <v>116</v>
      </c>
      <c r="H27" s="226" t="s">
        <v>156</v>
      </c>
      <c r="I27" s="6"/>
      <c r="J27" s="242">
        <v>67</v>
      </c>
      <c r="K27" s="317" t="s">
        <v>458</v>
      </c>
      <c r="L27" s="54"/>
      <c r="M27" s="609" t="s">
        <v>404</v>
      </c>
      <c r="N27" s="329"/>
      <c r="O27" s="968"/>
      <c r="P27" s="271"/>
      <c r="Q27" s="20"/>
      <c r="R27" s="1748"/>
      <c r="S27" s="243" t="s">
        <v>89</v>
      </c>
      <c r="T27" s="374"/>
      <c r="U27" s="100">
        <v>120</v>
      </c>
      <c r="V27" s="344"/>
      <c r="W27" s="771"/>
      <c r="X27" s="226" t="s">
        <v>208</v>
      </c>
      <c r="Y27" s="68"/>
      <c r="Z27" s="209"/>
    </row>
    <row r="28" spans="1:26" s="32" customFormat="1" ht="16.350000000000001" customHeight="1">
      <c r="A28" s="1741"/>
      <c r="B28" s="229">
        <v>55</v>
      </c>
      <c r="C28" s="243" t="s">
        <v>146</v>
      </c>
      <c r="D28" s="283"/>
      <c r="E28" s="5">
        <v>310</v>
      </c>
      <c r="F28" s="344"/>
      <c r="G28" s="771" t="s">
        <v>116</v>
      </c>
      <c r="H28" s="226" t="s">
        <v>180</v>
      </c>
      <c r="I28" s="6"/>
      <c r="J28" s="242">
        <v>68</v>
      </c>
      <c r="K28" s="317" t="s">
        <v>229</v>
      </c>
      <c r="L28" s="54"/>
      <c r="M28" s="5">
        <v>270</v>
      </c>
      <c r="N28" s="345"/>
      <c r="O28" s="771" t="s">
        <v>116</v>
      </c>
      <c r="P28" s="271" t="s">
        <v>230</v>
      </c>
      <c r="Q28" s="20"/>
      <c r="R28" s="1748"/>
      <c r="S28" s="613" t="s">
        <v>504</v>
      </c>
      <c r="T28" s="1746">
        <f>SUM(U23:U27)</f>
        <v>810</v>
      </c>
      <c r="U28" s="1348"/>
      <c r="V28" s="970">
        <f>SUM(V23:V27)</f>
        <v>0</v>
      </c>
      <c r="W28" s="971"/>
      <c r="X28" s="227"/>
      <c r="Y28" s="68"/>
      <c r="Z28" s="209"/>
    </row>
    <row r="29" spans="1:26" s="32" customFormat="1" ht="16.350000000000001" customHeight="1">
      <c r="A29" s="1741"/>
      <c r="B29" s="229">
        <v>56</v>
      </c>
      <c r="C29" s="243" t="s">
        <v>477</v>
      </c>
      <c r="D29" s="283"/>
      <c r="E29" s="263" t="s">
        <v>404</v>
      </c>
      <c r="F29" s="328"/>
      <c r="G29" s="968"/>
      <c r="H29" s="269"/>
      <c r="I29" s="6"/>
      <c r="J29" s="242">
        <v>69</v>
      </c>
      <c r="K29" s="243" t="s">
        <v>457</v>
      </c>
      <c r="L29" s="54"/>
      <c r="M29" s="5">
        <v>550</v>
      </c>
      <c r="N29" s="744"/>
      <c r="O29" s="771" t="s">
        <v>116</v>
      </c>
      <c r="P29" s="226" t="s">
        <v>228</v>
      </c>
      <c r="Q29" s="20"/>
      <c r="R29" s="1748"/>
      <c r="S29" s="656"/>
      <c r="T29" s="657"/>
      <c r="U29" s="657"/>
      <c r="V29" s="657"/>
      <c r="W29" s="657"/>
      <c r="X29" s="610"/>
      <c r="Y29" s="68"/>
      <c r="Z29" s="209"/>
    </row>
    <row r="30" spans="1:26" s="32" customFormat="1" ht="16.350000000000001" customHeight="1">
      <c r="A30" s="1741"/>
      <c r="B30" s="230">
        <v>57</v>
      </c>
      <c r="C30" s="243" t="s">
        <v>478</v>
      </c>
      <c r="D30" s="283"/>
      <c r="E30" s="263" t="s">
        <v>404</v>
      </c>
      <c r="F30" s="311"/>
      <c r="G30" s="974"/>
      <c r="H30" s="226"/>
      <c r="I30" s="6"/>
      <c r="J30" s="242">
        <v>70</v>
      </c>
      <c r="K30" s="316" t="s">
        <v>459</v>
      </c>
      <c r="L30" s="54"/>
      <c r="M30" s="5">
        <v>850</v>
      </c>
      <c r="N30" s="746"/>
      <c r="O30" s="973"/>
      <c r="P30" s="272" t="s">
        <v>387</v>
      </c>
      <c r="Q30" s="20"/>
      <c r="R30" s="1742" t="s">
        <v>347</v>
      </c>
      <c r="S30" s="65"/>
      <c r="T30" s="65"/>
      <c r="U30" s="65"/>
      <c r="V30" s="65"/>
      <c r="W30" s="65"/>
      <c r="X30" s="275"/>
      <c r="Y30" s="68"/>
      <c r="Z30" s="209"/>
    </row>
    <row r="31" spans="1:26" s="32" customFormat="1" ht="16.350000000000001" customHeight="1">
      <c r="A31" s="1741"/>
      <c r="B31" s="230">
        <v>58</v>
      </c>
      <c r="C31" s="243" t="s">
        <v>221</v>
      </c>
      <c r="D31" s="283"/>
      <c r="E31" s="5">
        <v>550</v>
      </c>
      <c r="F31" s="345"/>
      <c r="G31" s="764" t="s">
        <v>116</v>
      </c>
      <c r="H31" s="226" t="s">
        <v>222</v>
      </c>
      <c r="I31" s="6"/>
      <c r="J31" s="242">
        <v>71</v>
      </c>
      <c r="K31" s="316" t="s">
        <v>231</v>
      </c>
      <c r="L31" s="277"/>
      <c r="M31" s="61">
        <v>500</v>
      </c>
      <c r="N31" s="744"/>
      <c r="O31" s="973" t="s">
        <v>116</v>
      </c>
      <c r="P31" s="272" t="s">
        <v>232</v>
      </c>
      <c r="Q31" s="6"/>
      <c r="R31" s="1743"/>
      <c r="S31" s="658"/>
      <c r="T31" s="1799"/>
      <c r="U31" s="1800"/>
      <c r="V31" s="178"/>
      <c r="W31" s="659"/>
      <c r="X31" s="660"/>
      <c r="Y31" s="68"/>
      <c r="Z31" s="209"/>
    </row>
    <row r="32" spans="1:26" s="32" customFormat="1" ht="16.350000000000001" customHeight="1">
      <c r="A32" s="1741"/>
      <c r="B32" s="265">
        <v>59</v>
      </c>
      <c r="C32" s="316" t="s">
        <v>223</v>
      </c>
      <c r="D32" s="284"/>
      <c r="E32" s="61">
        <v>700</v>
      </c>
      <c r="F32" s="746"/>
      <c r="G32" s="975" t="s">
        <v>116</v>
      </c>
      <c r="H32" s="272" t="s">
        <v>224</v>
      </c>
      <c r="I32" s="6"/>
      <c r="J32" s="242">
        <v>72</v>
      </c>
      <c r="K32" s="320" t="s">
        <v>233</v>
      </c>
      <c r="L32" s="54"/>
      <c r="M32" s="61">
        <v>240</v>
      </c>
      <c r="N32" s="744"/>
      <c r="O32" s="973" t="s">
        <v>116</v>
      </c>
      <c r="P32" s="274" t="s">
        <v>232</v>
      </c>
      <c r="Q32" s="6"/>
      <c r="R32" s="611"/>
      <c r="S32" s="661"/>
      <c r="T32" s="662"/>
      <c r="U32" s="64"/>
      <c r="V32" s="220"/>
      <c r="W32" s="663"/>
      <c r="X32" s="660"/>
      <c r="Y32" s="68"/>
      <c r="Z32" s="209"/>
    </row>
    <row r="33" spans="1:26" s="32" customFormat="1" ht="16.350000000000001" customHeight="1">
      <c r="A33" s="1741"/>
      <c r="B33" s="265">
        <v>60</v>
      </c>
      <c r="C33" s="316" t="s">
        <v>225</v>
      </c>
      <c r="D33" s="284"/>
      <c r="E33" s="61">
        <v>350</v>
      </c>
      <c r="F33" s="746"/>
      <c r="G33" s="975" t="s">
        <v>116</v>
      </c>
      <c r="H33" s="272" t="s">
        <v>226</v>
      </c>
      <c r="I33" s="6"/>
      <c r="J33" s="242">
        <v>73</v>
      </c>
      <c r="K33" s="243" t="s">
        <v>234</v>
      </c>
      <c r="L33" s="54"/>
      <c r="M33" s="5">
        <v>200</v>
      </c>
      <c r="N33" s="344"/>
      <c r="O33" s="771" t="s">
        <v>116</v>
      </c>
      <c r="P33" s="226" t="s">
        <v>235</v>
      </c>
      <c r="Q33" s="6"/>
      <c r="R33" s="611"/>
      <c r="S33" s="661"/>
      <c r="T33" s="662"/>
      <c r="U33" s="64"/>
      <c r="V33" s="220"/>
      <c r="W33" s="663"/>
      <c r="X33" s="660"/>
      <c r="Y33" s="68"/>
      <c r="Z33" s="209"/>
    </row>
    <row r="34" spans="1:26" s="32" customFormat="1" ht="16.350000000000001" customHeight="1">
      <c r="A34" s="1742" t="s">
        <v>347</v>
      </c>
      <c r="B34" s="60">
        <v>61</v>
      </c>
      <c r="C34" s="316" t="s">
        <v>310</v>
      </c>
      <c r="D34" s="284"/>
      <c r="E34" s="61">
        <v>2100</v>
      </c>
      <c r="F34" s="344"/>
      <c r="G34" s="973" t="s">
        <v>116</v>
      </c>
      <c r="H34" s="272" t="s">
        <v>226</v>
      </c>
      <c r="I34" s="6"/>
      <c r="J34" s="81"/>
      <c r="K34" s="81"/>
      <c r="N34" s="264"/>
      <c r="O34" s="264"/>
      <c r="P34" s="264"/>
      <c r="Q34" s="6"/>
      <c r="R34" s="612"/>
      <c r="S34" s="664"/>
      <c r="T34" s="665"/>
      <c r="U34" s="100"/>
      <c r="V34" s="666"/>
      <c r="W34" s="667"/>
      <c r="X34" s="668"/>
      <c r="Y34" s="68"/>
      <c r="Z34" s="209"/>
    </row>
    <row r="35" spans="1:26" s="32" customFormat="1" ht="16.350000000000001" customHeight="1">
      <c r="A35" s="1743"/>
      <c r="B35" s="8">
        <v>62</v>
      </c>
      <c r="C35" s="317" t="s">
        <v>479</v>
      </c>
      <c r="D35" s="50"/>
      <c r="E35" s="609" t="s">
        <v>404</v>
      </c>
      <c r="F35" s="262"/>
      <c r="G35" s="261"/>
      <c r="H35" s="271"/>
      <c r="I35" s="237"/>
      <c r="J35" s="1398" t="s">
        <v>506</v>
      </c>
      <c r="K35" s="1329"/>
      <c r="L35" s="1746">
        <f>SUM(E23:E28,E31:E34,M23:M26,M28:M33)</f>
        <v>10220</v>
      </c>
      <c r="M35" s="1348"/>
      <c r="N35" s="346">
        <f>SUM(F23:F28,F31:F34,N23:N26,N28:N33)</f>
        <v>0</v>
      </c>
      <c r="O35" s="377"/>
      <c r="P35" s="227"/>
      <c r="Q35" s="249"/>
      <c r="R35" s="612"/>
      <c r="S35" s="613" t="s">
        <v>481</v>
      </c>
      <c r="T35" s="1746">
        <f>SUM(T21,L35,T28)</f>
        <v>42830</v>
      </c>
      <c r="U35" s="1348"/>
      <c r="V35" s="346">
        <f>SUM(V21,N35,V28)</f>
        <v>0</v>
      </c>
      <c r="W35" s="378"/>
      <c r="X35" s="227"/>
      <c r="Y35" s="68"/>
      <c r="Z35" s="209"/>
    </row>
    <row r="36" spans="1:26" s="32" customFormat="1" ht="2.25" customHeight="1">
      <c r="A36" s="217"/>
      <c r="B36" s="52"/>
      <c r="C36" s="185"/>
      <c r="D36" s="218"/>
      <c r="E36" s="187"/>
      <c r="F36" s="219"/>
      <c r="G36" s="10"/>
      <c r="H36" s="56"/>
      <c r="I36" s="6"/>
      <c r="J36" s="198"/>
      <c r="K36" s="65"/>
      <c r="L36" s="65"/>
      <c r="M36" s="65"/>
      <c r="N36" s="65"/>
      <c r="O36" s="65"/>
      <c r="P36" s="65"/>
      <c r="Q36" s="20"/>
      <c r="R36" s="195"/>
      <c r="S36" s="195"/>
      <c r="T36" s="196"/>
      <c r="U36" s="64"/>
      <c r="V36" s="220"/>
      <c r="W36" s="20"/>
      <c r="X36" s="6"/>
      <c r="Y36" s="68"/>
      <c r="Z36" s="209"/>
    </row>
    <row r="37" spans="1:26" s="32" customFormat="1" ht="11.1" customHeight="1">
      <c r="A37" s="42" t="s">
        <v>612</v>
      </c>
      <c r="B37" s="35"/>
      <c r="C37" s="36"/>
      <c r="L37" s="37"/>
      <c r="N37" s="38"/>
      <c r="O37" s="38"/>
      <c r="P37" s="38"/>
      <c r="Q37" s="39"/>
      <c r="R37" s="37"/>
      <c r="S37" s="42"/>
      <c r="U37" s="26"/>
      <c r="V37" s="26"/>
      <c r="W37" s="26"/>
      <c r="X37" s="26"/>
      <c r="Y37" s="26"/>
      <c r="Z37" s="68"/>
    </row>
    <row r="38" spans="1:26" customFormat="1" ht="11.1" customHeight="1">
      <c r="A38" s="42" t="s">
        <v>560</v>
      </c>
    </row>
    <row r="39" spans="1:26" ht="10.5" customHeight="1">
      <c r="A39" s="408" t="s">
        <v>522</v>
      </c>
      <c r="U39" s="1218" t="s">
        <v>508</v>
      </c>
      <c r="V39" s="1218"/>
      <c r="W39" s="1218"/>
      <c r="X39" s="1218"/>
    </row>
    <row r="40" spans="1:26" ht="10.5" customHeight="1">
      <c r="A40" s="408" t="s">
        <v>523</v>
      </c>
      <c r="U40" s="1218"/>
      <c r="V40" s="1218"/>
      <c r="W40" s="1218"/>
      <c r="X40" s="1218"/>
    </row>
    <row r="41" spans="1:26">
      <c r="U41" s="1314" t="s">
        <v>512</v>
      </c>
      <c r="V41" s="1314"/>
      <c r="W41" s="1314"/>
      <c r="X41" s="1314"/>
    </row>
  </sheetData>
  <mergeCells count="49">
    <mergeCell ref="U39:X40"/>
    <mergeCell ref="U41:X41"/>
    <mergeCell ref="T35:U35"/>
    <mergeCell ref="T7:U7"/>
    <mergeCell ref="T21:U21"/>
    <mergeCell ref="T31:U31"/>
    <mergeCell ref="R21:S21"/>
    <mergeCell ref="Z7:Z19"/>
    <mergeCell ref="Z20:Z21"/>
    <mergeCell ref="U5:X6"/>
    <mergeCell ref="T28:U28"/>
    <mergeCell ref="H6:K6"/>
    <mergeCell ref="L6:M6"/>
    <mergeCell ref="D7:E7"/>
    <mergeCell ref="Q6:T6"/>
    <mergeCell ref="N6:P6"/>
    <mergeCell ref="A2:B2"/>
    <mergeCell ref="G2:K2"/>
    <mergeCell ref="L3:N4"/>
    <mergeCell ref="A4:B4"/>
    <mergeCell ref="G3:K4"/>
    <mergeCell ref="U4:X4"/>
    <mergeCell ref="R2:T3"/>
    <mergeCell ref="R4:T4"/>
    <mergeCell ref="U3:V3"/>
    <mergeCell ref="W3:X3"/>
    <mergeCell ref="U2:V2"/>
    <mergeCell ref="W2:X2"/>
    <mergeCell ref="J35:K35"/>
    <mergeCell ref="L35:M35"/>
    <mergeCell ref="R23:R29"/>
    <mergeCell ref="R30:R31"/>
    <mergeCell ref="K1:O1"/>
    <mergeCell ref="D5:K5"/>
    <mergeCell ref="D2:F2"/>
    <mergeCell ref="N5:P5"/>
    <mergeCell ref="L5:M5"/>
    <mergeCell ref="O3:O4"/>
    <mergeCell ref="P2:Q3"/>
    <mergeCell ref="Q5:T5"/>
    <mergeCell ref="C3:F4"/>
    <mergeCell ref="P4:Q4"/>
    <mergeCell ref="L7:M7"/>
    <mergeCell ref="D6:F6"/>
    <mergeCell ref="A5:B5"/>
    <mergeCell ref="A23:A33"/>
    <mergeCell ref="A34:A35"/>
    <mergeCell ref="A20:A21"/>
    <mergeCell ref="A7:A19"/>
  </mergeCells>
  <phoneticPr fontId="3"/>
  <conditionalFormatting sqref="V8:V15 F23:F28 F31:F34 N23:N26 F8:F16 N8:N12 N28:N33 V22 F18:F21 N14:N18 N20:N21">
    <cfRule type="expression" dxfId="20" priority="8" stopIfTrue="1">
      <formula>E8&lt;F8</formula>
    </cfRule>
  </conditionalFormatting>
  <conditionalFormatting sqref="V21 V32:V36">
    <cfRule type="expression" dxfId="19" priority="9" stopIfTrue="1">
      <formula>T21&lt;V21</formula>
    </cfRule>
  </conditionalFormatting>
  <conditionalFormatting sqref="F35:F36 F29:F30">
    <cfRule type="expression" dxfId="18" priority="11" stopIfTrue="1">
      <formula>E27&lt;F29</formula>
    </cfRule>
  </conditionalFormatting>
  <conditionalFormatting sqref="N22 N27">
    <cfRule type="expression" dxfId="17" priority="15" stopIfTrue="1">
      <formula>#REF!&lt;N22</formula>
    </cfRule>
  </conditionalFormatting>
  <conditionalFormatting sqref="F22">
    <cfRule type="expression" dxfId="16" priority="23" stopIfTrue="1">
      <formula>E21&lt;F22</formula>
    </cfRule>
  </conditionalFormatting>
  <conditionalFormatting sqref="V18:V20">
    <cfRule type="expression" dxfId="15" priority="24" stopIfTrue="1">
      <formula>M30&lt;V18</formula>
    </cfRule>
  </conditionalFormatting>
  <conditionalFormatting sqref="N35">
    <cfRule type="expression" dxfId="14" priority="7" stopIfTrue="1">
      <formula>L35&lt;N35</formula>
    </cfRule>
  </conditionalFormatting>
  <conditionalFormatting sqref="V23:V27">
    <cfRule type="expression" dxfId="13" priority="26" stopIfTrue="1">
      <formula>U23&lt;V23</formula>
    </cfRule>
  </conditionalFormatting>
  <conditionalFormatting sqref="V31">
    <cfRule type="expression" dxfId="12" priority="5" stopIfTrue="1">
      <formula>T31&lt;V31</formula>
    </cfRule>
  </conditionalFormatting>
  <conditionalFormatting sqref="V28">
    <cfRule type="expression" dxfId="11" priority="4" stopIfTrue="1">
      <formula>T28&lt;V28</formula>
    </cfRule>
  </conditionalFormatting>
  <conditionalFormatting sqref="F17">
    <cfRule type="expression" dxfId="10" priority="3" stopIfTrue="1">
      <formula>E17&lt;F17</formula>
    </cfRule>
  </conditionalFormatting>
  <conditionalFormatting sqref="N13">
    <cfRule type="expression" dxfId="9" priority="2" stopIfTrue="1">
      <formula>M13&lt;N13</formula>
    </cfRule>
  </conditionalFormatting>
  <conditionalFormatting sqref="N19">
    <cfRule type="expression" dxfId="8" priority="1" stopIfTrue="1">
      <formula>M19&lt;N19</formula>
    </cfRule>
  </conditionalFormatting>
  <dataValidations count="1">
    <dataValidation imeMode="off" allowBlank="1" showInputMessage="1" showErrorMessage="1" sqref="D2:F2 O3:O4 R2:T4 D6:F6 H6:K6 U5:X6 F23:F28 F31:F34 U3:X3 E23:E34 M28:M29 M31:M33 L35:N35 T21:V21 N2 U8:V15 T28:V28 E8:F21 T31:V31 U23:V27 T35:V35 M23:N26 N28:N33 M8:N21"/>
  </dataValidations>
  <printOptions horizontalCentered="1"/>
  <pageMargins left="0.39370078740157483" right="0" top="0.39370078740157483" bottom="0" header="0.51181102362204722" footer="0.19685039370078741"/>
  <pageSetup paperSize="9" scale="97" orientation="landscape" horizontalDpi="300" verticalDpi="300"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40"/>
  <sheetViews>
    <sheetView showGridLines="0" showZeros="0" zoomScale="95" zoomScaleNormal="95" workbookViewId="0">
      <selection activeCell="AA10" sqref="AA10"/>
    </sheetView>
  </sheetViews>
  <sheetFormatPr defaultRowHeight="13.5"/>
  <cols>
    <col min="1" max="1" width="3.375" style="32" customWidth="1"/>
    <col min="2" max="2" width="2.75" style="32" customWidth="1"/>
    <col min="3" max="3" width="8.125" style="32" customWidth="1"/>
    <col min="4" max="4" width="1.625" style="32" customWidth="1"/>
    <col min="5" max="5" width="6.625" style="32" customWidth="1"/>
    <col min="6" max="6" width="8.125" style="32" customWidth="1"/>
    <col min="7" max="7" width="7.625" style="32" customWidth="1"/>
    <col min="8" max="8" width="8.125" style="32" customWidth="1"/>
    <col min="9" max="9" width="0.875" style="32" customWidth="1"/>
    <col min="10" max="10" width="2.75" style="32" customWidth="1"/>
    <col min="11" max="11" width="8.125" style="32" customWidth="1"/>
    <col min="12" max="12" width="1.625" style="32" customWidth="1"/>
    <col min="13" max="13" width="6.625" style="32" customWidth="1"/>
    <col min="14" max="14" width="8.125" style="32" customWidth="1"/>
    <col min="15" max="15" width="7.625" style="32" customWidth="1"/>
    <col min="16" max="16" width="8.125" style="32" customWidth="1"/>
    <col min="17" max="17" width="0.875" style="32" customWidth="1"/>
    <col min="18" max="18" width="2.75" style="32" customWidth="1"/>
    <col min="19" max="19" width="8.625" style="32" customWidth="1"/>
    <col min="20" max="20" width="1.625" style="32" customWidth="1"/>
    <col min="21" max="21" width="6.625" style="32" customWidth="1"/>
    <col min="22" max="22" width="8.125" style="32" customWidth="1"/>
    <col min="23" max="23" width="7.625" style="32" customWidth="1"/>
    <col min="24" max="24" width="8.125" style="32" customWidth="1"/>
    <col min="25" max="25" width="0.75" style="405" customWidth="1"/>
    <col min="26" max="26" width="3.625" style="68" customWidth="1"/>
    <col min="27" max="16384" width="9" style="68"/>
  </cols>
  <sheetData>
    <row r="1" spans="1:26" s="305" customFormat="1" ht="18.75" customHeight="1">
      <c r="A1" s="1801" t="s">
        <v>358</v>
      </c>
      <c r="B1" s="1802"/>
      <c r="C1" s="1802"/>
      <c r="D1" s="1802"/>
      <c r="E1" s="1802"/>
      <c r="F1" s="1802"/>
      <c r="G1" s="1802"/>
      <c r="H1" s="1802"/>
      <c r="I1" s="1802"/>
      <c r="J1" s="1802"/>
      <c r="K1" s="1802"/>
      <c r="L1" s="1802"/>
      <c r="M1" s="1802"/>
      <c r="N1" s="1802"/>
      <c r="O1" s="1802"/>
      <c r="P1" s="1802"/>
      <c r="Q1" s="1802"/>
      <c r="R1" s="1802"/>
      <c r="S1" s="1802"/>
      <c r="T1" s="1802"/>
      <c r="U1" s="1802"/>
      <c r="V1" s="1802"/>
      <c r="W1" s="1802"/>
      <c r="X1" s="1802"/>
      <c r="Y1" s="1802"/>
      <c r="Z1" s="1802"/>
    </row>
    <row r="2" spans="1:26" ht="18" customHeight="1">
      <c r="A2" s="1243" t="str">
        <f>市内河!A1</f>
        <v>令和元年</v>
      </c>
      <c r="B2" s="1243"/>
      <c r="C2" s="337" t="s">
        <v>240</v>
      </c>
      <c r="D2" s="1811"/>
      <c r="E2" s="1811"/>
      <c r="F2" s="1812"/>
      <c r="G2" s="1769" t="s">
        <v>254</v>
      </c>
      <c r="H2" s="1769"/>
      <c r="I2" s="1769"/>
      <c r="J2" s="1769"/>
      <c r="K2" s="1769"/>
      <c r="L2" s="1817" t="s">
        <v>320</v>
      </c>
      <c r="M2" s="1818"/>
      <c r="N2" s="355"/>
      <c r="O2" s="338" t="s">
        <v>1</v>
      </c>
      <c r="P2" s="1803" t="s">
        <v>297</v>
      </c>
      <c r="Q2" s="1804"/>
      <c r="R2" s="1804"/>
      <c r="S2" s="1805">
        <f>SUM(S3:T4)</f>
        <v>0</v>
      </c>
      <c r="T2" s="1806"/>
      <c r="U2" s="1778" t="s">
        <v>114</v>
      </c>
      <c r="V2" s="1779"/>
      <c r="W2" s="1780" t="s">
        <v>117</v>
      </c>
      <c r="X2" s="1780"/>
      <c r="Y2" s="404"/>
    </row>
    <row r="3" spans="1:26" s="32" customFormat="1" ht="18" customHeight="1" thickBot="1">
      <c r="A3" s="1838">
        <f>市内河!A2</f>
        <v>43770</v>
      </c>
      <c r="B3" s="1839"/>
      <c r="C3" s="1764"/>
      <c r="D3" s="1765"/>
      <c r="E3" s="1765"/>
      <c r="F3" s="1765"/>
      <c r="G3" s="1305"/>
      <c r="H3" s="1305"/>
      <c r="I3" s="1305"/>
      <c r="J3" s="1305"/>
      <c r="K3" s="1305"/>
      <c r="L3" s="1309"/>
      <c r="M3" s="1309"/>
      <c r="N3" s="1309"/>
      <c r="O3" s="1303"/>
      <c r="P3" s="1809" t="s">
        <v>122</v>
      </c>
      <c r="Q3" s="1810"/>
      <c r="R3" s="1810"/>
      <c r="S3" s="1807">
        <f>V34</f>
        <v>0</v>
      </c>
      <c r="T3" s="1808"/>
      <c r="U3" s="1248"/>
      <c r="V3" s="1249"/>
      <c r="W3" s="1250"/>
      <c r="X3" s="1250"/>
      <c r="Y3" s="405"/>
      <c r="Z3" s="27"/>
    </row>
    <row r="4" spans="1:26" s="32" customFormat="1" ht="18" customHeight="1" thickTop="1">
      <c r="A4" s="1286" t="s">
        <v>148</v>
      </c>
      <c r="B4" s="1245"/>
      <c r="C4" s="1312"/>
      <c r="D4" s="1313"/>
      <c r="E4" s="1313"/>
      <c r="F4" s="1313"/>
      <c r="G4" s="1306"/>
      <c r="H4" s="1306"/>
      <c r="I4" s="1306"/>
      <c r="J4" s="1306"/>
      <c r="K4" s="1306"/>
      <c r="L4" s="1309"/>
      <c r="M4" s="1309"/>
      <c r="N4" s="1309"/>
      <c r="O4" s="1303"/>
      <c r="P4" s="1836" t="s">
        <v>357</v>
      </c>
      <c r="Q4" s="1837"/>
      <c r="R4" s="1837"/>
      <c r="S4" s="1823">
        <f>X34</f>
        <v>0</v>
      </c>
      <c r="T4" s="1824"/>
      <c r="U4" s="1819" t="s">
        <v>455</v>
      </c>
      <c r="V4" s="1820"/>
      <c r="W4" s="1821" t="s">
        <v>456</v>
      </c>
      <c r="X4" s="1822"/>
      <c r="Y4" s="304"/>
      <c r="Z4" s="76"/>
    </row>
    <row r="5" spans="1:26" s="32" customFormat="1" ht="15" customHeight="1">
      <c r="A5" s="1245" t="s">
        <v>207</v>
      </c>
      <c r="B5" s="1245"/>
      <c r="C5" s="339" t="s">
        <v>274</v>
      </c>
      <c r="D5" s="1828"/>
      <c r="E5" s="1829"/>
      <c r="F5" s="1829"/>
      <c r="G5" s="1829"/>
      <c r="H5" s="1829"/>
      <c r="I5" s="1829"/>
      <c r="J5" s="1829"/>
      <c r="K5" s="1830"/>
      <c r="L5" s="1831" t="s">
        <v>118</v>
      </c>
      <c r="M5" s="1832"/>
      <c r="N5" s="1833"/>
      <c r="O5" s="1834"/>
      <c r="P5" s="1835"/>
      <c r="Q5" s="1840" t="s">
        <v>353</v>
      </c>
      <c r="R5" s="1841"/>
      <c r="S5" s="1841"/>
      <c r="T5" s="1842"/>
      <c r="U5" s="1825"/>
      <c r="V5" s="1826"/>
      <c r="W5" s="1813"/>
      <c r="X5" s="1814"/>
      <c r="Y5" s="304"/>
    </row>
    <row r="6" spans="1:26" s="32" customFormat="1" ht="15" customHeight="1" thickBot="1">
      <c r="A6" s="28"/>
      <c r="B6" s="29"/>
      <c r="C6" s="340" t="s">
        <v>346</v>
      </c>
      <c r="D6" s="1266"/>
      <c r="E6" s="1267"/>
      <c r="F6" s="1268"/>
      <c r="G6" s="341" t="s">
        <v>360</v>
      </c>
      <c r="H6" s="1268"/>
      <c r="I6" s="1267"/>
      <c r="J6" s="1267"/>
      <c r="K6" s="1269"/>
      <c r="L6" s="1843" t="s">
        <v>268</v>
      </c>
      <c r="M6" s="1785"/>
      <c r="N6" s="1298"/>
      <c r="O6" s="1299"/>
      <c r="P6" s="1844"/>
      <c r="Q6" s="1296"/>
      <c r="R6" s="1297"/>
      <c r="S6" s="1297"/>
      <c r="T6" s="1845"/>
      <c r="U6" s="1827"/>
      <c r="V6" s="1826"/>
      <c r="W6" s="1815"/>
      <c r="X6" s="1816"/>
      <c r="Y6" s="304"/>
      <c r="Z6" s="79"/>
    </row>
    <row r="7" spans="1:26" s="32" customFormat="1" ht="17.100000000000001" customHeight="1" thickTop="1">
      <c r="A7" s="1276" t="s">
        <v>269</v>
      </c>
      <c r="B7" s="224" t="s">
        <v>436</v>
      </c>
      <c r="C7" s="222" t="s">
        <v>120</v>
      </c>
      <c r="D7" s="1849" t="s">
        <v>302</v>
      </c>
      <c r="E7" s="1850"/>
      <c r="F7" s="587" t="s">
        <v>220</v>
      </c>
      <c r="G7" s="588" t="s">
        <v>437</v>
      </c>
      <c r="H7" s="589" t="s">
        <v>438</v>
      </c>
      <c r="I7" s="16"/>
      <c r="J7" s="223" t="s">
        <v>436</v>
      </c>
      <c r="K7" s="222" t="s">
        <v>120</v>
      </c>
      <c r="L7" s="1849" t="s">
        <v>302</v>
      </c>
      <c r="M7" s="1850"/>
      <c r="N7" s="587" t="s">
        <v>220</v>
      </c>
      <c r="O7" s="588" t="s">
        <v>439</v>
      </c>
      <c r="P7" s="589" t="s">
        <v>440</v>
      </c>
      <c r="Q7" s="303"/>
      <c r="R7" s="223" t="s">
        <v>441</v>
      </c>
      <c r="S7" s="222" t="s">
        <v>120</v>
      </c>
      <c r="T7" s="1849" t="s">
        <v>302</v>
      </c>
      <c r="U7" s="1850"/>
      <c r="V7" s="587" t="s">
        <v>220</v>
      </c>
      <c r="W7" s="588" t="s">
        <v>439</v>
      </c>
      <c r="X7" s="589" t="s">
        <v>440</v>
      </c>
      <c r="Y7" s="405"/>
      <c r="Z7" s="1246" t="s">
        <v>359</v>
      </c>
    </row>
    <row r="8" spans="1:26" s="32" customFormat="1" ht="17.100000000000001" customHeight="1">
      <c r="A8" s="1848"/>
      <c r="B8" s="229">
        <v>1</v>
      </c>
      <c r="C8" s="245" t="s">
        <v>153</v>
      </c>
      <c r="D8" s="54"/>
      <c r="E8" s="748">
        <v>2300</v>
      </c>
      <c r="F8" s="590"/>
      <c r="G8" s="591">
        <v>2100</v>
      </c>
      <c r="H8" s="592"/>
      <c r="I8" s="2"/>
      <c r="J8" s="555">
        <v>15</v>
      </c>
      <c r="K8" s="556" t="s">
        <v>323</v>
      </c>
      <c r="L8" s="54" t="s">
        <v>125</v>
      </c>
      <c r="M8" s="553">
        <v>3300</v>
      </c>
      <c r="N8" s="593"/>
      <c r="O8" s="591">
        <v>2500</v>
      </c>
      <c r="P8" s="594"/>
      <c r="Q8" s="363"/>
      <c r="R8" s="240">
        <v>29</v>
      </c>
      <c r="S8" s="243" t="s">
        <v>128</v>
      </c>
      <c r="T8" s="54" t="s">
        <v>125</v>
      </c>
      <c r="U8" s="553">
        <v>4000</v>
      </c>
      <c r="V8" s="593"/>
      <c r="W8" s="591">
        <v>4100</v>
      </c>
      <c r="X8" s="594"/>
      <c r="Y8" s="405"/>
      <c r="Z8" s="1247"/>
    </row>
    <row r="9" spans="1:26" s="32" customFormat="1" ht="17.100000000000001" customHeight="1">
      <c r="A9" s="1848"/>
      <c r="B9" s="229">
        <v>2</v>
      </c>
      <c r="C9" s="245" t="s">
        <v>275</v>
      </c>
      <c r="D9" s="54" t="s">
        <v>125</v>
      </c>
      <c r="E9" s="748">
        <v>3800</v>
      </c>
      <c r="F9" s="593"/>
      <c r="G9" s="595">
        <v>4550</v>
      </c>
      <c r="H9" s="594"/>
      <c r="I9" s="6"/>
      <c r="J9" s="555">
        <v>16</v>
      </c>
      <c r="K9" s="556" t="s">
        <v>139</v>
      </c>
      <c r="L9" s="54" t="s">
        <v>125</v>
      </c>
      <c r="M9" s="553">
        <v>3600</v>
      </c>
      <c r="N9" s="593"/>
      <c r="O9" s="591">
        <v>3200</v>
      </c>
      <c r="P9" s="594"/>
      <c r="Q9" s="558"/>
      <c r="R9" s="240">
        <v>30</v>
      </c>
      <c r="S9" s="243" t="s">
        <v>282</v>
      </c>
      <c r="T9" s="54" t="s">
        <v>125</v>
      </c>
      <c r="U9" s="553">
        <v>3950</v>
      </c>
      <c r="V9" s="593"/>
      <c r="W9" s="591">
        <v>3500</v>
      </c>
      <c r="X9" s="594"/>
      <c r="Y9" s="406"/>
      <c r="Z9" s="1247"/>
    </row>
    <row r="10" spans="1:26" s="32" customFormat="1" ht="17.100000000000001" customHeight="1">
      <c r="A10" s="1848"/>
      <c r="B10" s="229">
        <v>3</v>
      </c>
      <c r="C10" s="245" t="s">
        <v>276</v>
      </c>
      <c r="D10" s="54"/>
      <c r="E10" s="748">
        <v>4050</v>
      </c>
      <c r="F10" s="593"/>
      <c r="G10" s="591">
        <v>5300</v>
      </c>
      <c r="H10" s="594"/>
      <c r="I10" s="6"/>
      <c r="J10" s="555">
        <v>17</v>
      </c>
      <c r="K10" s="556" t="s">
        <v>442</v>
      </c>
      <c r="L10" s="54" t="s">
        <v>125</v>
      </c>
      <c r="M10" s="553">
        <v>4150</v>
      </c>
      <c r="N10" s="593"/>
      <c r="O10" s="591">
        <v>4450</v>
      </c>
      <c r="P10" s="594"/>
      <c r="Q10" s="558"/>
      <c r="R10" s="240">
        <v>31</v>
      </c>
      <c r="S10" s="243" t="s">
        <v>322</v>
      </c>
      <c r="T10" s="54" t="s">
        <v>125</v>
      </c>
      <c r="U10" s="553">
        <v>2000</v>
      </c>
      <c r="V10" s="593"/>
      <c r="W10" s="591">
        <v>1700</v>
      </c>
      <c r="X10" s="594"/>
      <c r="Y10" s="407"/>
      <c r="Z10" s="1247"/>
    </row>
    <row r="11" spans="1:26" s="32" customFormat="1" ht="17.100000000000001" customHeight="1">
      <c r="A11" s="1848"/>
      <c r="B11" s="229">
        <v>4</v>
      </c>
      <c r="C11" s="245" t="s">
        <v>443</v>
      </c>
      <c r="D11" s="54"/>
      <c r="E11" s="748">
        <v>3250</v>
      </c>
      <c r="F11" s="596"/>
      <c r="G11" s="591">
        <v>2800</v>
      </c>
      <c r="H11" s="597"/>
      <c r="I11" s="6"/>
      <c r="J11" s="555">
        <v>18</v>
      </c>
      <c r="K11" s="556" t="s">
        <v>170</v>
      </c>
      <c r="L11" s="54" t="s">
        <v>125</v>
      </c>
      <c r="M11" s="553">
        <v>3100</v>
      </c>
      <c r="N11" s="593"/>
      <c r="O11" s="591">
        <v>3500</v>
      </c>
      <c r="P11" s="594"/>
      <c r="Q11" s="558"/>
      <c r="R11" s="240">
        <v>32</v>
      </c>
      <c r="S11" s="243" t="s">
        <v>129</v>
      </c>
      <c r="T11" s="54" t="s">
        <v>125</v>
      </c>
      <c r="U11" s="553">
        <v>4050</v>
      </c>
      <c r="V11" s="593"/>
      <c r="W11" s="591">
        <v>3800</v>
      </c>
      <c r="X11" s="594"/>
      <c r="Y11" s="407"/>
      <c r="Z11" s="1247"/>
    </row>
    <row r="12" spans="1:26" s="32" customFormat="1" ht="17.100000000000001" customHeight="1">
      <c r="A12" s="1848"/>
      <c r="B12" s="229">
        <v>5</v>
      </c>
      <c r="C12" s="245" t="s">
        <v>444</v>
      </c>
      <c r="D12" s="54"/>
      <c r="E12" s="748">
        <v>4050</v>
      </c>
      <c r="F12" s="593"/>
      <c r="G12" s="591">
        <v>5150</v>
      </c>
      <c r="H12" s="594"/>
      <c r="I12" s="6"/>
      <c r="J12" s="555">
        <v>19</v>
      </c>
      <c r="K12" s="556" t="s">
        <v>161</v>
      </c>
      <c r="L12" s="54" t="s">
        <v>125</v>
      </c>
      <c r="M12" s="553">
        <v>6150</v>
      </c>
      <c r="N12" s="593"/>
      <c r="O12" s="591">
        <v>6850</v>
      </c>
      <c r="P12" s="594"/>
      <c r="Q12" s="558"/>
      <c r="R12" s="240">
        <v>33</v>
      </c>
      <c r="S12" s="1083" t="s">
        <v>670</v>
      </c>
      <c r="T12" s="1084"/>
      <c r="U12" s="1085"/>
      <c r="V12" s="1086"/>
      <c r="W12" s="591"/>
      <c r="X12" s="594"/>
      <c r="Y12" s="407"/>
      <c r="Z12" s="1247"/>
    </row>
    <row r="13" spans="1:26" s="32" customFormat="1" ht="17.100000000000001" customHeight="1">
      <c r="A13" s="1848"/>
      <c r="B13" s="229">
        <v>6</v>
      </c>
      <c r="C13" s="245" t="s">
        <v>277</v>
      </c>
      <c r="D13" s="54"/>
      <c r="E13" s="748">
        <v>4500</v>
      </c>
      <c r="F13" s="593"/>
      <c r="G13" s="591">
        <v>4850</v>
      </c>
      <c r="H13" s="594"/>
      <c r="I13" s="6"/>
      <c r="J13" s="555">
        <v>20</v>
      </c>
      <c r="K13" s="734" t="s">
        <v>645</v>
      </c>
      <c r="L13" s="54"/>
      <c r="M13" s="563"/>
      <c r="N13" s="593"/>
      <c r="O13" s="601"/>
      <c r="P13" s="594"/>
      <c r="Q13" s="558"/>
      <c r="R13" s="240">
        <v>34</v>
      </c>
      <c r="S13" s="243" t="s">
        <v>671</v>
      </c>
      <c r="T13" s="54" t="s">
        <v>125</v>
      </c>
      <c r="U13" s="553">
        <v>4450</v>
      </c>
      <c r="V13" s="593"/>
      <c r="W13" s="591">
        <v>3000</v>
      </c>
      <c r="X13" s="594"/>
      <c r="Y13" s="407"/>
      <c r="Z13" s="1247"/>
    </row>
    <row r="14" spans="1:26" s="32" customFormat="1" ht="17.100000000000001" customHeight="1">
      <c r="A14" s="1848"/>
      <c r="B14" s="229">
        <v>7</v>
      </c>
      <c r="C14" s="245" t="s">
        <v>278</v>
      </c>
      <c r="D14" s="54" t="s">
        <v>125</v>
      </c>
      <c r="E14" s="748">
        <v>5400</v>
      </c>
      <c r="F14" s="593"/>
      <c r="G14" s="591">
        <v>6400</v>
      </c>
      <c r="H14" s="594"/>
      <c r="I14" s="6"/>
      <c r="J14" s="555">
        <v>21</v>
      </c>
      <c r="K14" s="556" t="s">
        <v>239</v>
      </c>
      <c r="L14" s="54" t="s">
        <v>125</v>
      </c>
      <c r="M14" s="553">
        <v>5650</v>
      </c>
      <c r="N14" s="593"/>
      <c r="O14" s="591">
        <v>4050</v>
      </c>
      <c r="P14" s="594"/>
      <c r="Q14" s="558"/>
      <c r="R14" s="240">
        <v>35</v>
      </c>
      <c r="S14" s="243" t="s">
        <v>445</v>
      </c>
      <c r="T14" s="54" t="s">
        <v>125</v>
      </c>
      <c r="U14" s="553">
        <v>4200</v>
      </c>
      <c r="V14" s="593"/>
      <c r="W14" s="591">
        <v>3050</v>
      </c>
      <c r="X14" s="594"/>
      <c r="Y14" s="407"/>
      <c r="Z14" s="1247"/>
    </row>
    <row r="15" spans="1:26" s="32" customFormat="1" ht="17.100000000000001" customHeight="1" thickBot="1">
      <c r="A15" s="1848"/>
      <c r="B15" s="229">
        <v>8</v>
      </c>
      <c r="C15" s="245" t="s">
        <v>447</v>
      </c>
      <c r="D15" s="1034" t="s">
        <v>615</v>
      </c>
      <c r="E15" s="553"/>
      <c r="F15" s="593"/>
      <c r="G15" s="591"/>
      <c r="H15" s="594"/>
      <c r="I15" s="6"/>
      <c r="J15" s="555">
        <v>22</v>
      </c>
      <c r="K15" s="556" t="s">
        <v>140</v>
      </c>
      <c r="L15" s="57"/>
      <c r="M15" s="553">
        <v>4100</v>
      </c>
      <c r="N15" s="593"/>
      <c r="O15" s="591">
        <v>5500</v>
      </c>
      <c r="P15" s="594"/>
      <c r="Q15" s="558"/>
      <c r="R15" s="240">
        <v>36</v>
      </c>
      <c r="S15" s="243" t="s">
        <v>446</v>
      </c>
      <c r="T15" s="54" t="s">
        <v>125</v>
      </c>
      <c r="U15" s="553">
        <v>6500</v>
      </c>
      <c r="V15" s="598"/>
      <c r="W15" s="599">
        <v>4900</v>
      </c>
      <c r="X15" s="600"/>
      <c r="Y15" s="407"/>
      <c r="Z15" s="1247"/>
    </row>
    <row r="16" spans="1:26" s="32" customFormat="1" ht="17.100000000000001" customHeight="1" thickTop="1">
      <c r="A16" s="1848"/>
      <c r="B16" s="229">
        <v>9</v>
      </c>
      <c r="C16" s="245" t="s">
        <v>279</v>
      </c>
      <c r="D16" s="54"/>
      <c r="E16" s="553">
        <v>5450</v>
      </c>
      <c r="F16" s="593"/>
      <c r="G16" s="591">
        <v>5400</v>
      </c>
      <c r="H16" s="594"/>
      <c r="I16" s="6"/>
      <c r="J16" s="555">
        <v>23</v>
      </c>
      <c r="K16" s="556" t="s">
        <v>281</v>
      </c>
      <c r="L16" s="54" t="s">
        <v>125</v>
      </c>
      <c r="M16" s="553">
        <v>2700</v>
      </c>
      <c r="N16" s="593"/>
      <c r="O16" s="591">
        <v>2500</v>
      </c>
      <c r="P16" s="594"/>
      <c r="Q16" s="558"/>
      <c r="R16" s="976"/>
      <c r="S16" s="977"/>
      <c r="T16" s="978"/>
      <c r="U16" s="977"/>
      <c r="V16" s="979"/>
      <c r="W16" s="979" t="str">
        <f>IF(V16&gt;U16,"部数ｵｰﾊﾞｰ!!","")</f>
        <v/>
      </c>
      <c r="X16" s="980"/>
      <c r="Y16" s="407"/>
      <c r="Z16" s="1247"/>
    </row>
    <row r="17" spans="1:26" s="32" customFormat="1" ht="17.100000000000001" customHeight="1">
      <c r="A17" s="1848"/>
      <c r="B17" s="229">
        <v>10</v>
      </c>
      <c r="C17" s="245" t="s">
        <v>280</v>
      </c>
      <c r="D17" s="1034" t="s">
        <v>603</v>
      </c>
      <c r="E17" s="553"/>
      <c r="F17" s="593"/>
      <c r="G17" s="591"/>
      <c r="H17" s="594"/>
      <c r="I17" s="6"/>
      <c r="J17" s="555">
        <v>24</v>
      </c>
      <c r="K17" s="556" t="s">
        <v>141</v>
      </c>
      <c r="L17" s="57"/>
      <c r="M17" s="553">
        <v>4750</v>
      </c>
      <c r="N17" s="593"/>
      <c r="O17" s="591">
        <v>6000</v>
      </c>
      <c r="P17" s="594"/>
      <c r="Q17" s="558"/>
      <c r="R17" s="981"/>
      <c r="S17" s="979"/>
      <c r="T17" s="982"/>
      <c r="U17" s="979"/>
      <c r="V17" s="979"/>
      <c r="W17" s="979" t="str">
        <f>IF(V17&gt;U17,"部数ｵｰﾊﾞｰ!!","")</f>
        <v/>
      </c>
      <c r="X17" s="980"/>
      <c r="Y17" s="407"/>
      <c r="Z17" s="1247"/>
    </row>
    <row r="18" spans="1:26" s="32" customFormat="1" ht="17.100000000000001" customHeight="1">
      <c r="A18" s="1848"/>
      <c r="B18" s="229">
        <v>11</v>
      </c>
      <c r="C18" s="245" t="s">
        <v>448</v>
      </c>
      <c r="D18" s="54" t="s">
        <v>125</v>
      </c>
      <c r="E18" s="553">
        <v>4350</v>
      </c>
      <c r="F18" s="593"/>
      <c r="G18" s="591">
        <v>3800</v>
      </c>
      <c r="H18" s="594"/>
      <c r="I18" s="6"/>
      <c r="J18" s="555">
        <v>25</v>
      </c>
      <c r="K18" s="245" t="s">
        <v>127</v>
      </c>
      <c r="L18" s="54"/>
      <c r="M18" s="553">
        <v>5150</v>
      </c>
      <c r="N18" s="593"/>
      <c r="O18" s="591">
        <v>4000</v>
      </c>
      <c r="P18" s="594"/>
      <c r="Q18" s="558"/>
      <c r="R18" s="983"/>
      <c r="S18" s="984"/>
      <c r="T18" s="861"/>
      <c r="U18" s="985"/>
      <c r="V18" s="582"/>
      <c r="W18" s="986" t="str">
        <f>IF(V18&gt;U18,"部数ｵｰﾊﾞｰ!!","")</f>
        <v/>
      </c>
      <c r="X18" s="987"/>
      <c r="Y18" s="407"/>
      <c r="Z18" s="1247"/>
    </row>
    <row r="19" spans="1:26" s="32" customFormat="1" ht="17.100000000000001" customHeight="1">
      <c r="A19" s="1848"/>
      <c r="B19" s="229">
        <v>12</v>
      </c>
      <c r="C19" s="556" t="s">
        <v>138</v>
      </c>
      <c r="D19" s="54" t="s">
        <v>125</v>
      </c>
      <c r="E19" s="553">
        <v>2550</v>
      </c>
      <c r="F19" s="593"/>
      <c r="G19" s="591">
        <v>1950</v>
      </c>
      <c r="H19" s="594"/>
      <c r="I19" s="6"/>
      <c r="J19" s="555">
        <v>26</v>
      </c>
      <c r="K19" s="734" t="s">
        <v>646</v>
      </c>
      <c r="L19" s="54"/>
      <c r="M19" s="563"/>
      <c r="N19" s="593"/>
      <c r="O19" s="601"/>
      <c r="P19" s="594"/>
      <c r="Q19" s="558"/>
      <c r="R19" s="983"/>
      <c r="S19" s="984"/>
      <c r="T19" s="861"/>
      <c r="U19" s="985"/>
      <c r="V19" s="582"/>
      <c r="W19" s="988" t="str">
        <f>IF(V19&gt;U19,"部数ｵｰﾊﾞｰ!!","")</f>
        <v/>
      </c>
      <c r="X19" s="987"/>
      <c r="Y19" s="407"/>
      <c r="Z19" s="1247"/>
    </row>
    <row r="20" spans="1:26" s="32" customFormat="1" ht="17.100000000000001" customHeight="1">
      <c r="A20" s="1848"/>
      <c r="B20" s="229">
        <v>13</v>
      </c>
      <c r="C20" s="734" t="s">
        <v>593</v>
      </c>
      <c r="D20" s="54"/>
      <c r="E20" s="563"/>
      <c r="F20" s="593"/>
      <c r="G20" s="601"/>
      <c r="H20" s="594"/>
      <c r="I20" s="6"/>
      <c r="J20" s="555">
        <v>27</v>
      </c>
      <c r="K20" s="312" t="s">
        <v>449</v>
      </c>
      <c r="L20" s="172"/>
      <c r="M20" s="563">
        <v>6100</v>
      </c>
      <c r="N20" s="593"/>
      <c r="O20" s="601">
        <v>6400</v>
      </c>
      <c r="P20" s="594"/>
      <c r="Q20" s="558"/>
      <c r="R20" s="989"/>
      <c r="S20" s="990"/>
      <c r="T20" s="991"/>
      <c r="U20" s="992"/>
      <c r="V20" s="683"/>
      <c r="W20" s="756" t="str">
        <f>IF(V20&gt;U20,"部数ｵｰﾊﾞｰ!!","")</f>
        <v/>
      </c>
      <c r="X20" s="993"/>
      <c r="Y20" s="407"/>
      <c r="Z20" s="1247"/>
    </row>
    <row r="21" spans="1:26" s="32" customFormat="1" ht="17.100000000000001" customHeight="1" thickBot="1">
      <c r="A21" s="1848"/>
      <c r="B21" s="229">
        <v>14</v>
      </c>
      <c r="C21" s="556" t="s">
        <v>324</v>
      </c>
      <c r="D21" s="54" t="s">
        <v>125</v>
      </c>
      <c r="E21" s="553">
        <v>4050</v>
      </c>
      <c r="F21" s="598"/>
      <c r="G21" s="599">
        <v>3400</v>
      </c>
      <c r="H21" s="600"/>
      <c r="I21" s="6"/>
      <c r="J21" s="555">
        <v>28</v>
      </c>
      <c r="K21" s="245" t="s">
        <v>450</v>
      </c>
      <c r="L21" s="54" t="s">
        <v>125</v>
      </c>
      <c r="M21" s="553">
        <v>4550</v>
      </c>
      <c r="N21" s="598"/>
      <c r="O21" s="599">
        <v>3500</v>
      </c>
      <c r="P21" s="600"/>
      <c r="Q21" s="564"/>
      <c r="R21" s="1328" t="s">
        <v>131</v>
      </c>
      <c r="S21" s="1329"/>
      <c r="T21" s="1852">
        <f>SUM(E8:E21,M8:M21,U8:U20)</f>
        <v>126200</v>
      </c>
      <c r="U21" s="1847"/>
      <c r="V21" s="602">
        <f>SUM(F8:F21,N8:N21,V8:V15)</f>
        <v>0</v>
      </c>
      <c r="W21" s="603">
        <f>SUM(G8:G21,O8:O21,W8:W20)</f>
        <v>122200</v>
      </c>
      <c r="X21" s="602">
        <f>SUM(H8:H21,P8:P21,X8:X20)</f>
        <v>0</v>
      </c>
      <c r="Y21" s="407"/>
      <c r="Z21" s="1247"/>
    </row>
    <row r="22" spans="1:26" s="32" customFormat="1" ht="4.5" customHeight="1" thickTop="1">
      <c r="A22" s="151"/>
      <c r="B22" s="11"/>
      <c r="C22" s="314"/>
      <c r="D22" s="150"/>
      <c r="E22" s="566"/>
      <c r="F22" s="567"/>
      <c r="G22" s="568"/>
      <c r="H22" s="310"/>
      <c r="I22" s="6"/>
      <c r="J22" s="569"/>
      <c r="K22" s="570"/>
      <c r="L22" s="58"/>
      <c r="M22" s="16"/>
      <c r="N22" s="567"/>
      <c r="O22" s="571" t="s">
        <v>116</v>
      </c>
      <c r="P22" s="552"/>
      <c r="Q22" s="558"/>
      <c r="R22" s="6"/>
      <c r="S22" s="3"/>
      <c r="T22" s="6"/>
      <c r="U22" s="572"/>
      <c r="V22" s="573"/>
      <c r="W22" s="571"/>
      <c r="X22" s="368"/>
      <c r="Y22" s="407"/>
      <c r="Z22" s="1247"/>
    </row>
    <row r="23" spans="1:26" s="32" customFormat="1" ht="17.100000000000001" customHeight="1" thickBot="1">
      <c r="A23" s="1263" t="s">
        <v>296</v>
      </c>
      <c r="B23" s="229">
        <v>50</v>
      </c>
      <c r="C23" s="245" t="s">
        <v>144</v>
      </c>
      <c r="D23" s="54" t="s">
        <v>125</v>
      </c>
      <c r="E23" s="553">
        <v>2950</v>
      </c>
      <c r="F23" s="574"/>
      <c r="G23" s="684"/>
      <c r="H23" s="689"/>
      <c r="I23" s="266"/>
      <c r="J23" s="575">
        <v>60</v>
      </c>
      <c r="K23" s="556" t="s">
        <v>143</v>
      </c>
      <c r="L23" s="54" t="s">
        <v>125</v>
      </c>
      <c r="M23" s="553">
        <v>1200</v>
      </c>
      <c r="N23" s="574"/>
      <c r="O23" s="994"/>
      <c r="P23" s="685"/>
      <c r="Q23" s="576"/>
      <c r="R23" s="4">
        <v>70</v>
      </c>
      <c r="S23" s="243" t="s">
        <v>133</v>
      </c>
      <c r="T23" s="54" t="s">
        <v>125</v>
      </c>
      <c r="U23" s="553">
        <v>4000</v>
      </c>
      <c r="V23" s="557"/>
      <c r="W23" s="604"/>
      <c r="X23" s="565"/>
      <c r="Y23" s="407"/>
      <c r="Z23" s="1247"/>
    </row>
    <row r="24" spans="1:26" s="32" customFormat="1" ht="17.100000000000001" customHeight="1" thickTop="1">
      <c r="A24" s="1264"/>
      <c r="B24" s="229">
        <v>51</v>
      </c>
      <c r="C24" s="245" t="s">
        <v>145</v>
      </c>
      <c r="D24" s="54" t="s">
        <v>125</v>
      </c>
      <c r="E24" s="553">
        <v>2400</v>
      </c>
      <c r="F24" s="593"/>
      <c r="G24" s="605">
        <v>3800</v>
      </c>
      <c r="H24" s="606"/>
      <c r="I24" s="6"/>
      <c r="J24" s="575">
        <v>61</v>
      </c>
      <c r="K24" s="556" t="s">
        <v>284</v>
      </c>
      <c r="L24" s="54" t="s">
        <v>125</v>
      </c>
      <c r="M24" s="553">
        <v>6900</v>
      </c>
      <c r="N24" s="557"/>
      <c r="O24" s="995"/>
      <c r="P24" s="687"/>
      <c r="Q24" s="558"/>
      <c r="R24" s="4">
        <v>71</v>
      </c>
      <c r="S24" s="243" t="s">
        <v>134</v>
      </c>
      <c r="T24" s="54" t="s">
        <v>125</v>
      </c>
      <c r="U24" s="553">
        <v>4050</v>
      </c>
      <c r="V24" s="593"/>
      <c r="W24" s="1089">
        <v>3300</v>
      </c>
      <c r="X24" s="1090"/>
      <c r="Y24" s="407"/>
      <c r="Z24" s="1247"/>
    </row>
    <row r="25" spans="1:26" s="32" customFormat="1" ht="17.100000000000001" customHeight="1">
      <c r="A25" s="1264"/>
      <c r="B25" s="229">
        <v>52</v>
      </c>
      <c r="C25" s="245" t="s">
        <v>451</v>
      </c>
      <c r="D25" s="54" t="s">
        <v>125</v>
      </c>
      <c r="E25" s="553">
        <v>2800</v>
      </c>
      <c r="F25" s="593"/>
      <c r="G25" s="591">
        <v>2200</v>
      </c>
      <c r="H25" s="594"/>
      <c r="I25" s="6"/>
      <c r="J25" s="575">
        <v>62</v>
      </c>
      <c r="K25" s="556" t="s">
        <v>452</v>
      </c>
      <c r="L25" s="54" t="s">
        <v>125</v>
      </c>
      <c r="M25" s="553">
        <v>6450</v>
      </c>
      <c r="N25" s="557"/>
      <c r="O25" s="995"/>
      <c r="P25" s="687"/>
      <c r="Q25" s="572"/>
      <c r="R25" s="4">
        <v>72</v>
      </c>
      <c r="S25" s="243" t="s">
        <v>135</v>
      </c>
      <c r="T25" s="54" t="s">
        <v>125</v>
      </c>
      <c r="U25" s="553">
        <v>1850</v>
      </c>
      <c r="V25" s="593"/>
      <c r="W25" s="1091">
        <v>1200</v>
      </c>
      <c r="X25" s="1092"/>
      <c r="Y25" s="407"/>
      <c r="Z25" s="1247"/>
    </row>
    <row r="26" spans="1:26" s="32" customFormat="1" ht="17.100000000000001" customHeight="1">
      <c r="A26" s="1264"/>
      <c r="B26" s="229">
        <v>53</v>
      </c>
      <c r="C26" s="245" t="s">
        <v>238</v>
      </c>
      <c r="D26" s="54" t="s">
        <v>125</v>
      </c>
      <c r="E26" s="553">
        <v>3500</v>
      </c>
      <c r="F26" s="593"/>
      <c r="G26" s="591">
        <v>3000</v>
      </c>
      <c r="H26" s="594"/>
      <c r="I26" s="6"/>
      <c r="J26" s="575">
        <v>63</v>
      </c>
      <c r="K26" s="556" t="s">
        <v>341</v>
      </c>
      <c r="L26" s="54" t="s">
        <v>125</v>
      </c>
      <c r="M26" s="553">
        <v>3900</v>
      </c>
      <c r="N26" s="557"/>
      <c r="O26" s="995"/>
      <c r="P26" s="687"/>
      <c r="Q26" s="572"/>
      <c r="R26" s="4">
        <v>73</v>
      </c>
      <c r="S26" s="243" t="s">
        <v>674</v>
      </c>
      <c r="T26" s="54" t="s">
        <v>125</v>
      </c>
      <c r="U26" s="553">
        <v>3600</v>
      </c>
      <c r="V26" s="590"/>
      <c r="W26" s="1093">
        <v>2500</v>
      </c>
      <c r="X26" s="1094"/>
      <c r="Y26" s="407"/>
      <c r="Z26" s="1247"/>
    </row>
    <row r="27" spans="1:26" s="32" customFormat="1" ht="17.100000000000001" customHeight="1">
      <c r="A27" s="1264"/>
      <c r="B27" s="229">
        <v>54</v>
      </c>
      <c r="C27" s="245" t="s">
        <v>283</v>
      </c>
      <c r="D27" s="54" t="s">
        <v>125</v>
      </c>
      <c r="E27" s="553">
        <v>2700</v>
      </c>
      <c r="F27" s="593"/>
      <c r="G27" s="591">
        <v>2700</v>
      </c>
      <c r="H27" s="594"/>
      <c r="I27" s="6"/>
      <c r="J27" s="575">
        <v>64</v>
      </c>
      <c r="K27" s="556" t="s">
        <v>311</v>
      </c>
      <c r="L27" s="54" t="s">
        <v>125</v>
      </c>
      <c r="M27" s="553">
        <v>1550</v>
      </c>
      <c r="N27" s="557"/>
      <c r="O27" s="995"/>
      <c r="P27" s="687"/>
      <c r="Q27" s="572"/>
      <c r="R27" s="81">
        <v>74</v>
      </c>
      <c r="S27" s="243" t="s">
        <v>675</v>
      </c>
      <c r="T27" s="54" t="s">
        <v>125</v>
      </c>
      <c r="U27" s="553">
        <v>3300</v>
      </c>
      <c r="V27" s="1092"/>
      <c r="W27" s="1096">
        <v>1500</v>
      </c>
      <c r="X27" s="1094"/>
      <c r="Y27" s="407"/>
      <c r="Z27" s="1247"/>
    </row>
    <row r="28" spans="1:26" s="32" customFormat="1" ht="17.100000000000001" customHeight="1" thickBot="1">
      <c r="A28" s="1264"/>
      <c r="B28" s="229">
        <v>55</v>
      </c>
      <c r="C28" s="245" t="s">
        <v>146</v>
      </c>
      <c r="D28" s="54" t="s">
        <v>125</v>
      </c>
      <c r="E28" s="553">
        <v>2800</v>
      </c>
      <c r="F28" s="593"/>
      <c r="G28" s="599">
        <v>2300</v>
      </c>
      <c r="H28" s="600"/>
      <c r="I28" s="6"/>
      <c r="J28" s="575">
        <v>65</v>
      </c>
      <c r="K28" s="556" t="s">
        <v>312</v>
      </c>
      <c r="L28" s="54" t="s">
        <v>125</v>
      </c>
      <c r="M28" s="553">
        <v>2500</v>
      </c>
      <c r="N28" s="557"/>
      <c r="O28" s="995"/>
      <c r="P28" s="687"/>
      <c r="Q28" s="572"/>
      <c r="R28" s="81">
        <v>75</v>
      </c>
      <c r="S28" s="243" t="s">
        <v>676</v>
      </c>
      <c r="T28" s="54" t="s">
        <v>125</v>
      </c>
      <c r="U28" s="553">
        <v>1800</v>
      </c>
      <c r="V28" s="1092"/>
      <c r="W28" s="1096">
        <v>850</v>
      </c>
      <c r="X28" s="1094"/>
      <c r="Y28" s="407"/>
      <c r="Z28" s="1247"/>
    </row>
    <row r="29" spans="1:26" s="32" customFormat="1" ht="17.100000000000001" customHeight="1" thickTop="1">
      <c r="A29" s="1264"/>
      <c r="B29" s="229">
        <v>56</v>
      </c>
      <c r="C29" s="245" t="s">
        <v>453</v>
      </c>
      <c r="D29" s="54" t="s">
        <v>126</v>
      </c>
      <c r="E29" s="553">
        <v>5550</v>
      </c>
      <c r="F29" s="557"/>
      <c r="G29" s="686"/>
      <c r="H29" s="687"/>
      <c r="I29" s="6"/>
      <c r="J29" s="575">
        <v>66</v>
      </c>
      <c r="K29" s="556" t="s">
        <v>313</v>
      </c>
      <c r="L29" s="54" t="s">
        <v>125</v>
      </c>
      <c r="M29" s="553">
        <v>5500</v>
      </c>
      <c r="N29" s="557"/>
      <c r="O29" s="995"/>
      <c r="P29" s="687"/>
      <c r="Q29" s="572"/>
      <c r="R29" s="9">
        <v>76</v>
      </c>
      <c r="S29" s="243" t="s">
        <v>677</v>
      </c>
      <c r="T29" s="54" t="s">
        <v>125</v>
      </c>
      <c r="U29" s="553">
        <v>3900</v>
      </c>
      <c r="V29" s="1092"/>
      <c r="W29" s="1096">
        <v>3300</v>
      </c>
      <c r="X29" s="1094"/>
      <c r="Y29" s="407"/>
      <c r="Z29" s="1247"/>
    </row>
    <row r="30" spans="1:26" s="32" customFormat="1" ht="17.100000000000001" customHeight="1" thickBot="1">
      <c r="A30" s="1264"/>
      <c r="B30" s="229">
        <v>57</v>
      </c>
      <c r="C30" s="245" t="s">
        <v>454</v>
      </c>
      <c r="D30" s="54" t="s">
        <v>125</v>
      </c>
      <c r="E30" s="553">
        <v>3550</v>
      </c>
      <c r="F30" s="557"/>
      <c r="G30" s="686"/>
      <c r="H30" s="687"/>
      <c r="I30" s="6"/>
      <c r="J30" s="575">
        <v>67</v>
      </c>
      <c r="K30" s="245" t="s">
        <v>458</v>
      </c>
      <c r="L30" s="54" t="s">
        <v>126</v>
      </c>
      <c r="M30" s="553">
        <v>700</v>
      </c>
      <c r="N30" s="557"/>
      <c r="O30" s="995"/>
      <c r="P30" s="687"/>
      <c r="Q30" s="572"/>
      <c r="R30" s="9">
        <v>77</v>
      </c>
      <c r="S30" s="243" t="s">
        <v>678</v>
      </c>
      <c r="T30" s="54" t="s">
        <v>125</v>
      </c>
      <c r="U30" s="553">
        <v>2800</v>
      </c>
      <c r="V30" s="1092"/>
      <c r="W30" s="1096">
        <v>2100</v>
      </c>
      <c r="X30" s="1094"/>
      <c r="Y30" s="407"/>
      <c r="Z30" s="1247"/>
    </row>
    <row r="31" spans="1:26" s="32" customFormat="1" ht="17.100000000000001" customHeight="1" thickTop="1" thickBot="1">
      <c r="A31" s="1264"/>
      <c r="B31" s="229">
        <v>58</v>
      </c>
      <c r="C31" s="245" t="s">
        <v>147</v>
      </c>
      <c r="D31" s="54" t="s">
        <v>125</v>
      </c>
      <c r="E31" s="553">
        <v>3250</v>
      </c>
      <c r="F31" s="557"/>
      <c r="G31" s="686"/>
      <c r="H31" s="687"/>
      <c r="I31" s="6"/>
      <c r="J31" s="575">
        <v>68</v>
      </c>
      <c r="K31" s="245" t="s">
        <v>132</v>
      </c>
      <c r="L31" s="54" t="s">
        <v>125</v>
      </c>
      <c r="M31" s="553">
        <v>1950</v>
      </c>
      <c r="N31" s="593"/>
      <c r="O31" s="1063">
        <v>1200</v>
      </c>
      <c r="P31" s="1064"/>
      <c r="Q31" s="6"/>
      <c r="R31" s="9">
        <v>78</v>
      </c>
      <c r="S31" s="243" t="s">
        <v>679</v>
      </c>
      <c r="T31" s="54" t="s">
        <v>125</v>
      </c>
      <c r="U31" s="553">
        <v>2550</v>
      </c>
      <c r="V31" s="1092"/>
      <c r="W31" s="1096">
        <v>1050</v>
      </c>
      <c r="X31" s="1094"/>
      <c r="Y31" s="407"/>
      <c r="Z31" s="1247"/>
    </row>
    <row r="32" spans="1:26" s="32" customFormat="1" ht="17.100000000000001" customHeight="1" thickTop="1" thickBot="1">
      <c r="A32" s="1265"/>
      <c r="B32" s="229">
        <v>59</v>
      </c>
      <c r="C32" s="556" t="s">
        <v>673</v>
      </c>
      <c r="D32" s="54" t="s">
        <v>125</v>
      </c>
      <c r="E32" s="553">
        <v>3700</v>
      </c>
      <c r="F32" s="504"/>
      <c r="G32" s="1063">
        <v>2000</v>
      </c>
      <c r="H32" s="1064"/>
      <c r="I32" s="237"/>
      <c r="J32" s="575">
        <v>69</v>
      </c>
      <c r="K32" s="308" t="s">
        <v>457</v>
      </c>
      <c r="L32" s="172" t="s">
        <v>125</v>
      </c>
      <c r="M32" s="563">
        <v>4550</v>
      </c>
      <c r="N32" s="504"/>
      <c r="O32" s="996"/>
      <c r="P32" s="688"/>
      <c r="Q32" s="578"/>
      <c r="R32" s="9">
        <v>79</v>
      </c>
      <c r="S32" s="1087" t="s">
        <v>680</v>
      </c>
      <c r="T32" s="54" t="s">
        <v>125</v>
      </c>
      <c r="U32" s="1088">
        <v>7750</v>
      </c>
      <c r="V32" s="1092"/>
      <c r="W32" s="1097">
        <v>5100</v>
      </c>
      <c r="X32" s="1095"/>
      <c r="Y32" s="407"/>
      <c r="Z32" s="1247"/>
    </row>
    <row r="33" spans="1:26" s="32" customFormat="1" ht="15" customHeight="1" thickTop="1">
      <c r="A33" s="42" t="s">
        <v>237</v>
      </c>
      <c r="B33" s="52"/>
      <c r="C33" s="185"/>
      <c r="D33" s="186"/>
      <c r="E33" s="187"/>
      <c r="F33" s="101"/>
      <c r="G33" s="10"/>
      <c r="H33" s="188"/>
      <c r="I33" s="6"/>
      <c r="J33" s="74"/>
      <c r="K33" s="98"/>
      <c r="L33" s="186"/>
      <c r="M33" s="187"/>
      <c r="N33" s="101"/>
      <c r="O33" s="10"/>
      <c r="P33" s="189"/>
      <c r="Q33" s="20"/>
      <c r="R33" s="1328" t="s">
        <v>131</v>
      </c>
      <c r="S33" s="1329"/>
      <c r="T33" s="1846">
        <f>SUM(E23:E32,M23:M32,U23:U32)</f>
        <v>104000</v>
      </c>
      <c r="U33" s="1847"/>
      <c r="V33" s="602">
        <f>SUM(F24:F33,N24:N33,V24:V32)</f>
        <v>0</v>
      </c>
      <c r="W33" s="1061">
        <f>SUM(G24:G28,G32,O31,W24:W32)</f>
        <v>38100</v>
      </c>
      <c r="X33" s="1062">
        <f>SUM(H24:H28,H32,P31,X24:X32)</f>
        <v>0</v>
      </c>
      <c r="Y33" s="407"/>
      <c r="Z33" s="403"/>
    </row>
    <row r="34" spans="1:26" s="32" customFormat="1" ht="15" customHeight="1">
      <c r="A34" s="42" t="s">
        <v>682</v>
      </c>
      <c r="B34" s="52"/>
      <c r="C34" s="185"/>
      <c r="D34" s="186"/>
      <c r="E34" s="187"/>
      <c r="F34" s="101"/>
      <c r="G34" s="10"/>
      <c r="H34" s="188"/>
      <c r="I34" s="6"/>
      <c r="J34" s="74"/>
      <c r="K34" s="98"/>
      <c r="L34" s="186"/>
      <c r="M34" s="187"/>
      <c r="N34" s="101"/>
      <c r="O34" s="10"/>
      <c r="P34" s="189"/>
      <c r="Q34" s="20"/>
      <c r="R34" s="1330" t="s">
        <v>136</v>
      </c>
      <c r="S34" s="1329"/>
      <c r="T34" s="1846">
        <f>SUM(T21,T33)</f>
        <v>230200</v>
      </c>
      <c r="U34" s="1847"/>
      <c r="V34" s="602">
        <f>SUM(V21,V33)</f>
        <v>0</v>
      </c>
      <c r="W34" s="603">
        <f>SUM(W21,W33)</f>
        <v>160300</v>
      </c>
      <c r="X34" s="602">
        <f>SUM(X21,X33)</f>
        <v>0</v>
      </c>
      <c r="Y34" s="407"/>
      <c r="Z34" s="1081"/>
    </row>
    <row r="35" spans="1:26" s="32" customFormat="1" ht="12" customHeight="1">
      <c r="A35" s="42" t="s">
        <v>683</v>
      </c>
      <c r="B35" s="35"/>
      <c r="C35" s="36"/>
      <c r="G35" s="72" t="s">
        <v>684</v>
      </c>
      <c r="L35" s="37"/>
      <c r="N35" s="38"/>
      <c r="O35" s="38"/>
      <c r="P35" s="38"/>
      <c r="Q35" s="38"/>
      <c r="R35" s="190"/>
      <c r="S35" s="190"/>
      <c r="T35" s="191"/>
      <c r="U35" s="1218" t="s">
        <v>508</v>
      </c>
      <c r="V35" s="1218"/>
      <c r="W35" s="1218"/>
      <c r="X35" s="1218"/>
      <c r="Y35" s="404"/>
      <c r="Z35" s="68"/>
    </row>
    <row r="36" spans="1:26" s="32" customFormat="1" ht="12" customHeight="1">
      <c r="A36" s="408" t="s">
        <v>685</v>
      </c>
      <c r="Q36" s="38"/>
      <c r="R36" s="37"/>
      <c r="U36" s="1218"/>
      <c r="V36" s="1218"/>
      <c r="W36" s="1218"/>
      <c r="X36" s="1218"/>
      <c r="Y36" s="404"/>
      <c r="Z36" s="68"/>
    </row>
    <row r="37" spans="1:26" s="32" customFormat="1" ht="12" customHeight="1">
      <c r="A37" s="408" t="s">
        <v>647</v>
      </c>
      <c r="Q37" s="38"/>
      <c r="R37" s="37"/>
      <c r="U37" s="1082"/>
      <c r="V37" s="1082"/>
      <c r="W37" s="1082"/>
      <c r="X37" s="1082"/>
      <c r="Y37" s="404"/>
      <c r="Z37" s="68"/>
    </row>
    <row r="38" spans="1:26" s="32" customFormat="1" ht="12" customHeight="1">
      <c r="A38" s="408" t="s">
        <v>681</v>
      </c>
      <c r="B38" s="70"/>
      <c r="C38" s="70"/>
      <c r="D38" s="70"/>
      <c r="E38" s="70"/>
      <c r="F38" s="70"/>
      <c r="G38" s="70"/>
      <c r="H38" s="70"/>
      <c r="I38" s="70"/>
      <c r="J38" s="70"/>
      <c r="K38" s="70"/>
      <c r="L38" s="70"/>
      <c r="M38" s="70"/>
      <c r="N38" s="70"/>
      <c r="O38" s="70"/>
      <c r="P38" s="70"/>
      <c r="Q38" s="39"/>
      <c r="R38" s="37"/>
      <c r="U38" s="1851" t="s">
        <v>509</v>
      </c>
      <c r="V38" s="1851"/>
      <c r="W38" s="1851"/>
      <c r="X38" s="1851"/>
      <c r="Y38" s="404"/>
      <c r="Z38" s="68"/>
    </row>
    <row r="39" spans="1:26" ht="12" customHeight="1">
      <c r="A39" s="408"/>
      <c r="R39" s="37"/>
      <c r="U39" s="1056"/>
      <c r="V39" s="1056"/>
      <c r="W39" s="1056"/>
      <c r="X39" s="1056"/>
      <c r="Y39" s="404"/>
    </row>
    <row r="40" spans="1:26" s="67" customFormat="1" ht="12" customHeight="1">
      <c r="A40" s="408"/>
      <c r="B40" s="70"/>
      <c r="C40" s="70"/>
      <c r="D40" s="70"/>
      <c r="E40" s="70"/>
      <c r="F40" s="70"/>
      <c r="G40" s="70"/>
      <c r="H40" s="70"/>
      <c r="I40" s="70"/>
      <c r="J40" s="70"/>
      <c r="K40" s="70"/>
      <c r="L40" s="70"/>
      <c r="M40" s="70"/>
      <c r="N40" s="70"/>
      <c r="O40" s="70"/>
      <c r="P40" s="70"/>
      <c r="Q40" s="70"/>
      <c r="R40" s="70"/>
      <c r="S40" s="70"/>
      <c r="T40" s="70"/>
      <c r="U40" s="1851"/>
      <c r="V40" s="1851"/>
      <c r="W40" s="1851"/>
      <c r="X40" s="1851"/>
      <c r="Y40" s="1065"/>
    </row>
  </sheetData>
  <mergeCells count="50">
    <mergeCell ref="U40:X40"/>
    <mergeCell ref="Z7:Z32"/>
    <mergeCell ref="R21:S21"/>
    <mergeCell ref="T21:U21"/>
    <mergeCell ref="U35:X36"/>
    <mergeCell ref="U38:X38"/>
    <mergeCell ref="R34:S34"/>
    <mergeCell ref="T34:U34"/>
    <mergeCell ref="A23:A32"/>
    <mergeCell ref="R33:S33"/>
    <mergeCell ref="T33:U33"/>
    <mergeCell ref="A7:A21"/>
    <mergeCell ref="D7:E7"/>
    <mergeCell ref="L7:M7"/>
    <mergeCell ref="T7:U7"/>
    <mergeCell ref="D6:F6"/>
    <mergeCell ref="Q5:T5"/>
    <mergeCell ref="H6:K6"/>
    <mergeCell ref="L6:M6"/>
    <mergeCell ref="N6:P6"/>
    <mergeCell ref="Q6:T6"/>
    <mergeCell ref="A5:B5"/>
    <mergeCell ref="D5:K5"/>
    <mergeCell ref="L5:M5"/>
    <mergeCell ref="N5:P5"/>
    <mergeCell ref="A4:B4"/>
    <mergeCell ref="C3:F4"/>
    <mergeCell ref="P4:R4"/>
    <mergeCell ref="G3:K4"/>
    <mergeCell ref="A3:B3"/>
    <mergeCell ref="W5:X6"/>
    <mergeCell ref="L2:M2"/>
    <mergeCell ref="U2:V2"/>
    <mergeCell ref="W2:X2"/>
    <mergeCell ref="L3:N4"/>
    <mergeCell ref="O3:O4"/>
    <mergeCell ref="U3:V3"/>
    <mergeCell ref="U4:V4"/>
    <mergeCell ref="W4:X4"/>
    <mergeCell ref="S4:T4"/>
    <mergeCell ref="U5:V6"/>
    <mergeCell ref="A1:Z1"/>
    <mergeCell ref="P2:R2"/>
    <mergeCell ref="S2:T2"/>
    <mergeCell ref="S3:T3"/>
    <mergeCell ref="P3:R3"/>
    <mergeCell ref="A2:B2"/>
    <mergeCell ref="D2:F2"/>
    <mergeCell ref="G2:K2"/>
    <mergeCell ref="W3:X3"/>
  </mergeCells>
  <phoneticPr fontId="3"/>
  <conditionalFormatting sqref="V8:V15 X8:X15 H8:H21 F8:F21 P8:P12 N8:N12 N14:N18 P14:P18 P20:P21 N20:N21">
    <cfRule type="expression" dxfId="7" priority="9" stopIfTrue="1">
      <formula>E8&lt;F8</formula>
    </cfRule>
  </conditionalFormatting>
  <conditionalFormatting sqref="V21 X21">
    <cfRule type="cellIs" dxfId="6" priority="8" stopIfTrue="1" operator="equal">
      <formula>"E7&lt;F7"</formula>
    </cfRule>
  </conditionalFormatting>
  <conditionalFormatting sqref="F23:F32 H24:H28 N23:N32 X24:X31 V23:V32">
    <cfRule type="expression" dxfId="5" priority="7" stopIfTrue="1">
      <formula>E23&lt;F23</formula>
    </cfRule>
  </conditionalFormatting>
  <conditionalFormatting sqref="H23 H29:H31 X23 X32 P23:P32">
    <cfRule type="cellIs" dxfId="4" priority="6" stopIfTrue="1" operator="equal">
      <formula>"E7&lt;F7"</formula>
    </cfRule>
  </conditionalFormatting>
  <conditionalFormatting sqref="P13 N13">
    <cfRule type="expression" dxfId="3" priority="5" stopIfTrue="1">
      <formula>M13&lt;N13</formula>
    </cfRule>
  </conditionalFormatting>
  <conditionalFormatting sqref="P19 N19">
    <cfRule type="expression" dxfId="2" priority="4" stopIfTrue="1">
      <formula>M19&lt;N19</formula>
    </cfRule>
  </conditionalFormatting>
  <conditionalFormatting sqref="H32">
    <cfRule type="cellIs" dxfId="1" priority="3" stopIfTrue="1" operator="equal">
      <formula>"E7&lt;F7"</formula>
    </cfRule>
  </conditionalFormatting>
  <conditionalFormatting sqref="V33:V34 X33:X34">
    <cfRule type="cellIs" dxfId="0" priority="1" stopIfTrue="1" operator="equal">
      <formula>"E7&lt;F7"</formula>
    </cfRule>
  </conditionalFormatting>
  <dataValidations count="1">
    <dataValidation imeMode="off" allowBlank="1" showInputMessage="1" showErrorMessage="1" sqref="D2:F2 H6:K6 S4:T4 O3:O4 S3:X3 D6:F6 G24:H28 S2:T2 N2 U8:X15 T21:X21 E8:H21 M23:N32 E23:F32 U5:X6 M8:P21 U23:V32 W24:X32 T33:X34"/>
  </dataValidations>
  <printOptions horizontalCentered="1"/>
  <pageMargins left="0.39370078740157483" right="0" top="0.39370078740157483" bottom="0" header="0.51181102362204722" footer="0.19685039370078741"/>
  <pageSetup paperSize="9" scale="98" orientation="landscape"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R42"/>
  <sheetViews>
    <sheetView showGridLines="0" showZeros="0" topLeftCell="A4" zoomScale="95" zoomScaleNormal="95" zoomScaleSheetLayoutView="85" workbookViewId="0">
      <selection activeCell="F24" sqref="F24"/>
    </sheetView>
  </sheetViews>
  <sheetFormatPr defaultRowHeight="13.5"/>
  <cols>
    <col min="1" max="1" width="13.5" style="77" customWidth="1"/>
    <col min="2" max="2" width="8.125" style="77" customWidth="1"/>
    <col min="3" max="3" width="7.625" style="77" customWidth="1"/>
    <col min="4" max="4" width="7.75" style="77" customWidth="1"/>
    <col min="5" max="9" width="7.625" style="77" customWidth="1"/>
    <col min="10" max="10" width="7.125" style="77" customWidth="1"/>
    <col min="11" max="11" width="7.625" style="77" customWidth="1"/>
    <col min="12" max="12" width="7.25" style="77" customWidth="1"/>
    <col min="13" max="13" width="7.625" style="77" customWidth="1"/>
    <col min="14" max="14" width="7.125" style="77" customWidth="1"/>
    <col min="15" max="15" width="7.625" style="77" customWidth="1"/>
    <col min="16" max="16" width="7.375" style="77" customWidth="1"/>
    <col min="17" max="17" width="7.25" style="77" customWidth="1"/>
    <col min="18" max="18" width="7.625" style="68" customWidth="1"/>
    <col min="19" max="16384" width="9" style="77"/>
  </cols>
  <sheetData>
    <row r="1" spans="1:18" ht="17.100000000000001" customHeight="1">
      <c r="A1" s="375" t="s">
        <v>701</v>
      </c>
      <c r="B1" s="301" t="s">
        <v>0</v>
      </c>
      <c r="C1" s="1204">
        <f>市内河!D1</f>
        <v>0</v>
      </c>
      <c r="D1" s="1204"/>
      <c r="E1" s="1205"/>
      <c r="F1" s="1212" t="s">
        <v>254</v>
      </c>
      <c r="G1" s="1213"/>
      <c r="H1" s="1214"/>
      <c r="I1" s="379" t="s">
        <v>382</v>
      </c>
      <c r="J1" s="1219">
        <f>市内河!N1</f>
        <v>0</v>
      </c>
      <c r="K1" s="1220"/>
      <c r="L1" s="373" t="s">
        <v>1</v>
      </c>
      <c r="M1" s="1231" t="s">
        <v>297</v>
      </c>
      <c r="N1" s="1232"/>
      <c r="O1" s="1233"/>
      <c r="P1" s="1231" t="s">
        <v>104</v>
      </c>
      <c r="Q1" s="1232"/>
      <c r="R1" s="1233"/>
    </row>
    <row r="2" spans="1:18" s="78" customFormat="1" ht="17.100000000000001" customHeight="1">
      <c r="A2" s="74" t="s">
        <v>100</v>
      </c>
      <c r="B2" s="1206">
        <f>市内河!C2</f>
        <v>0</v>
      </c>
      <c r="C2" s="1207"/>
      <c r="D2" s="1207"/>
      <c r="E2" s="1208"/>
      <c r="F2" s="1206">
        <f>市内河!G2</f>
        <v>0</v>
      </c>
      <c r="G2" s="1207"/>
      <c r="H2" s="1208"/>
      <c r="I2" s="1234">
        <f>市内河!L2</f>
        <v>0</v>
      </c>
      <c r="J2" s="1235"/>
      <c r="K2" s="1236"/>
      <c r="L2" s="1240">
        <f>市内河!O2</f>
        <v>0</v>
      </c>
      <c r="M2" s="1221">
        <f>C33+C36</f>
        <v>0</v>
      </c>
      <c r="N2" s="1222"/>
      <c r="O2" s="1223"/>
      <c r="P2" s="1227">
        <f>市内河!U4</f>
        <v>0</v>
      </c>
      <c r="Q2" s="1227"/>
      <c r="R2" s="1228"/>
    </row>
    <row r="3" spans="1:18" s="78" customFormat="1" ht="17.100000000000001" customHeight="1">
      <c r="A3" s="74" t="s">
        <v>101</v>
      </c>
      <c r="B3" s="1209"/>
      <c r="C3" s="1210"/>
      <c r="D3" s="1210"/>
      <c r="E3" s="1211"/>
      <c r="F3" s="1209"/>
      <c r="G3" s="1210"/>
      <c r="H3" s="1211"/>
      <c r="I3" s="1237"/>
      <c r="J3" s="1238"/>
      <c r="K3" s="1239"/>
      <c r="L3" s="1241"/>
      <c r="M3" s="1224"/>
      <c r="N3" s="1225"/>
      <c r="O3" s="1226"/>
      <c r="P3" s="1229"/>
      <c r="Q3" s="1229"/>
      <c r="R3" s="1230"/>
    </row>
    <row r="4" spans="1:18" s="78" customFormat="1" ht="17.100000000000001" customHeight="1">
      <c r="A4" s="106" t="s">
        <v>326</v>
      </c>
      <c r="B4" s="1215" t="s">
        <v>102</v>
      </c>
      <c r="C4" s="1216"/>
      <c r="D4" s="1217" t="s">
        <v>327</v>
      </c>
      <c r="E4" s="1216"/>
      <c r="F4" s="1217" t="s">
        <v>328</v>
      </c>
      <c r="G4" s="1217"/>
      <c r="H4" s="1215" t="s">
        <v>329</v>
      </c>
      <c r="I4" s="1216"/>
      <c r="J4" s="1215" t="s">
        <v>330</v>
      </c>
      <c r="K4" s="1216"/>
      <c r="L4" s="1200" t="s">
        <v>331</v>
      </c>
      <c r="M4" s="1216"/>
      <c r="N4" s="1217" t="s">
        <v>332</v>
      </c>
      <c r="O4" s="1217"/>
      <c r="P4" s="1215" t="s">
        <v>4</v>
      </c>
      <c r="Q4" s="1217"/>
      <c r="R4" s="1216"/>
    </row>
    <row r="5" spans="1:18" s="78" customFormat="1" ht="17.100000000000001" customHeight="1">
      <c r="A5" s="107" t="s">
        <v>91</v>
      </c>
      <c r="B5" s="108">
        <f>D5+F5+J5+H5+L5+N5+Q5</f>
        <v>307220</v>
      </c>
      <c r="C5" s="322">
        <f>SUM(E5,G5,K5,I5,M5,O5,R5)</f>
        <v>0</v>
      </c>
      <c r="D5" s="109">
        <f>市内河!T31</f>
        <v>208100</v>
      </c>
      <c r="E5" s="369">
        <f>市内河!V31</f>
        <v>0</v>
      </c>
      <c r="F5" s="109">
        <f>市内朝・読・毎!D30</f>
        <v>45050</v>
      </c>
      <c r="G5" s="369">
        <f>市内朝・読・毎!F30</f>
        <v>0</v>
      </c>
      <c r="H5" s="109">
        <f>市内朝・読・毎!L30</f>
        <v>33800</v>
      </c>
      <c r="I5" s="369">
        <f>市内朝・読・毎!N30</f>
        <v>0</v>
      </c>
      <c r="J5" s="109">
        <f>市内朝・読・毎!T30</f>
        <v>7070</v>
      </c>
      <c r="K5" s="369">
        <f>市内朝・読・毎!V30</f>
        <v>0</v>
      </c>
      <c r="L5" s="109">
        <f>市内日・産!D30</f>
        <v>11050</v>
      </c>
      <c r="M5" s="369">
        <f>市内日・産!F30</f>
        <v>0</v>
      </c>
      <c r="N5" s="110">
        <f>市内日・産!L30</f>
        <v>2150</v>
      </c>
      <c r="O5" s="371">
        <f>市内日・産!N30</f>
        <v>0</v>
      </c>
      <c r="P5" s="111"/>
      <c r="Q5" s="112"/>
      <c r="R5" s="326"/>
    </row>
    <row r="6" spans="1:18" ht="17.100000000000001" customHeight="1">
      <c r="A6" s="113" t="s">
        <v>69</v>
      </c>
      <c r="B6" s="1">
        <f>D6+F6+J6+H6+L6+N6+Q6</f>
        <v>19400</v>
      </c>
      <c r="C6" s="322">
        <f t="shared" ref="C6:C18" si="0">SUM(E6,G6,K6,I6,M6,O6,R6)</f>
        <v>0</v>
      </c>
      <c r="D6" s="1">
        <f>SUM(近郊!E7:E10)</f>
        <v>13350</v>
      </c>
      <c r="E6" s="370">
        <f>SUM(近郊!F7:F10)</f>
        <v>0</v>
      </c>
      <c r="F6" s="1">
        <f>近郊!I7</f>
        <v>1550</v>
      </c>
      <c r="G6" s="370">
        <f>SUM(近郊!J7:J10)</f>
        <v>0</v>
      </c>
      <c r="H6" s="1">
        <f>近郊!M7</f>
        <v>2650</v>
      </c>
      <c r="I6" s="370">
        <f>近郊!N7</f>
        <v>0</v>
      </c>
      <c r="J6" s="1">
        <f>近郊!Q7</f>
        <v>750</v>
      </c>
      <c r="K6" s="370">
        <f>近郊!R7</f>
        <v>0</v>
      </c>
      <c r="L6" s="1"/>
      <c r="M6" s="370"/>
      <c r="N6" s="1">
        <f>近郊!Y7</f>
        <v>1100</v>
      </c>
      <c r="O6" s="370">
        <f>SUM(近郊!Z7)</f>
        <v>0</v>
      </c>
      <c r="P6" s="114"/>
      <c r="Q6" s="99"/>
      <c r="R6" s="323"/>
    </row>
    <row r="7" spans="1:18" ht="17.100000000000001" customHeight="1">
      <c r="A7" s="113" t="s">
        <v>72</v>
      </c>
      <c r="B7" s="1">
        <f>D7+F7+J7+H7+L7+Q7</f>
        <v>13830</v>
      </c>
      <c r="C7" s="322">
        <f t="shared" si="0"/>
        <v>0</v>
      </c>
      <c r="D7" s="1">
        <f>SUM(近郊!E11:E13)</f>
        <v>8500</v>
      </c>
      <c r="E7" s="370">
        <f>SUM(近郊!F11:F13)</f>
        <v>0</v>
      </c>
      <c r="F7" s="1">
        <f>近郊!I11</f>
        <v>1750</v>
      </c>
      <c r="G7" s="370">
        <f>近郊!J11</f>
        <v>0</v>
      </c>
      <c r="H7" s="1">
        <f>近郊!M11</f>
        <v>3100</v>
      </c>
      <c r="I7" s="370">
        <f>近郊!N11</f>
        <v>0</v>
      </c>
      <c r="J7" s="1">
        <f>近郊!Q11</f>
        <v>480</v>
      </c>
      <c r="K7" s="370">
        <f>近郊!R11</f>
        <v>0</v>
      </c>
      <c r="L7" s="1">
        <f>近郊!U11</f>
        <v>0</v>
      </c>
      <c r="M7" s="370">
        <f>近郊!V11</f>
        <v>0</v>
      </c>
      <c r="N7" s="62" t="s">
        <v>105</v>
      </c>
      <c r="O7" s="323"/>
      <c r="P7" s="114"/>
      <c r="Q7" s="99"/>
      <c r="R7" s="323"/>
    </row>
    <row r="8" spans="1:18" ht="17.100000000000001" customHeight="1">
      <c r="A8" s="113" t="s">
        <v>609</v>
      </c>
      <c r="B8" s="1">
        <f>D8+F8+J8+H8+L8+Q8</f>
        <v>2050</v>
      </c>
      <c r="C8" s="322">
        <f t="shared" si="0"/>
        <v>0</v>
      </c>
      <c r="D8" s="1">
        <f>近郊!E21</f>
        <v>2050</v>
      </c>
      <c r="E8" s="370">
        <f>近郊!F21</f>
        <v>0</v>
      </c>
      <c r="F8" s="1"/>
      <c r="G8" s="370"/>
      <c r="H8" s="1"/>
      <c r="I8" s="370"/>
      <c r="J8" s="1"/>
      <c r="K8" s="370"/>
      <c r="L8" s="1"/>
      <c r="M8" s="370"/>
      <c r="N8" s="62"/>
      <c r="O8" s="323"/>
      <c r="P8" s="114"/>
      <c r="Q8" s="1035"/>
      <c r="R8" s="323"/>
    </row>
    <row r="9" spans="1:18" ht="17.100000000000001" customHeight="1">
      <c r="A9" s="113" t="s">
        <v>88</v>
      </c>
      <c r="B9" s="1">
        <f t="shared" ref="B9:B15" si="1">D9+F9+J9+H9+L9+N9+Q9</f>
        <v>13650</v>
      </c>
      <c r="C9" s="322">
        <f t="shared" si="0"/>
        <v>0</v>
      </c>
      <c r="D9" s="1">
        <f>SUM(近郊!E22:E24)</f>
        <v>9250</v>
      </c>
      <c r="E9" s="370">
        <f>SUM(近郊!F22:F24)</f>
        <v>0</v>
      </c>
      <c r="F9" s="1">
        <f>近郊!I22</f>
        <v>2150</v>
      </c>
      <c r="G9" s="370">
        <f>近郊!J22</f>
        <v>0</v>
      </c>
      <c r="H9" s="1">
        <f>SUM(近郊!M22:M24)</f>
        <v>2250</v>
      </c>
      <c r="I9" s="370">
        <f>SUM(近郊!N22:N24)</f>
        <v>0</v>
      </c>
      <c r="J9" s="1"/>
      <c r="K9" s="370"/>
      <c r="L9" s="1">
        <f>近郊!U22</f>
        <v>0</v>
      </c>
      <c r="M9" s="370">
        <f>近郊!V22</f>
        <v>0</v>
      </c>
      <c r="N9" s="1"/>
      <c r="O9" s="323"/>
      <c r="P9" s="115"/>
      <c r="Q9" s="116"/>
      <c r="R9" s="323"/>
    </row>
    <row r="10" spans="1:18" ht="17.100000000000001" customHeight="1">
      <c r="A10" s="113" t="s">
        <v>90</v>
      </c>
      <c r="B10" s="1">
        <f t="shared" si="1"/>
        <v>12050</v>
      </c>
      <c r="C10" s="322">
        <f t="shared" si="0"/>
        <v>0</v>
      </c>
      <c r="D10" s="1">
        <f>近郊!E25</f>
        <v>7750</v>
      </c>
      <c r="E10" s="370">
        <f>近郊!F25</f>
        <v>0</v>
      </c>
      <c r="F10" s="1">
        <f>近郊!I25</f>
        <v>1600</v>
      </c>
      <c r="G10" s="370">
        <f>近郊!J25</f>
        <v>0</v>
      </c>
      <c r="H10" s="1">
        <f>近郊!M25</f>
        <v>2700</v>
      </c>
      <c r="I10" s="370">
        <f>近郊!N25</f>
        <v>0</v>
      </c>
      <c r="J10" s="1"/>
      <c r="K10" s="370"/>
      <c r="L10" s="1">
        <f>近郊!U25</f>
        <v>0</v>
      </c>
      <c r="M10" s="370">
        <f>近郊!V25</f>
        <v>0</v>
      </c>
      <c r="N10" s="1"/>
      <c r="O10" s="323"/>
      <c r="P10" s="115"/>
      <c r="Q10" s="116"/>
      <c r="R10" s="323"/>
    </row>
    <row r="11" spans="1:18" ht="17.100000000000001" customHeight="1">
      <c r="A11" s="113" t="s">
        <v>50</v>
      </c>
      <c r="B11" s="1">
        <f t="shared" si="1"/>
        <v>14850</v>
      </c>
      <c r="C11" s="322">
        <f t="shared" si="0"/>
        <v>0</v>
      </c>
      <c r="D11" s="1">
        <f>仙南!E7</f>
        <v>13250</v>
      </c>
      <c r="E11" s="370">
        <f>仙南!F7</f>
        <v>0</v>
      </c>
      <c r="F11" s="1">
        <f>仙南!I7</f>
        <v>0</v>
      </c>
      <c r="G11" s="370">
        <f>仙南!J7</f>
        <v>0</v>
      </c>
      <c r="H11" s="1">
        <f>仙南!M7</f>
        <v>1600</v>
      </c>
      <c r="I11" s="370">
        <f>仙南!N7</f>
        <v>0</v>
      </c>
      <c r="J11" s="1"/>
      <c r="K11" s="370"/>
      <c r="L11" s="1"/>
      <c r="M11" s="370"/>
      <c r="N11" s="1"/>
      <c r="O11" s="323"/>
      <c r="P11" s="115"/>
      <c r="Q11" s="116"/>
      <c r="R11" s="323"/>
    </row>
    <row r="12" spans="1:18" ht="17.100000000000001" customHeight="1">
      <c r="A12" s="113" t="s">
        <v>60</v>
      </c>
      <c r="B12" s="1">
        <f t="shared" si="1"/>
        <v>7550</v>
      </c>
      <c r="C12" s="322">
        <f t="shared" si="0"/>
        <v>0</v>
      </c>
      <c r="D12" s="1">
        <f>仙南!E13</f>
        <v>6250</v>
      </c>
      <c r="E12" s="370">
        <f>仙南!F13</f>
        <v>0</v>
      </c>
      <c r="F12" s="1">
        <f>仙南!I13</f>
        <v>0</v>
      </c>
      <c r="G12" s="370">
        <f>仙南!J13</f>
        <v>0</v>
      </c>
      <c r="H12" s="1">
        <f>仙南!M13</f>
        <v>1300</v>
      </c>
      <c r="I12" s="370">
        <f>仙南!N13</f>
        <v>0</v>
      </c>
      <c r="J12" s="1"/>
      <c r="K12" s="370"/>
      <c r="L12" s="1"/>
      <c r="M12" s="370"/>
      <c r="N12" s="1"/>
      <c r="O12" s="323"/>
      <c r="P12" s="114"/>
      <c r="Q12" s="99"/>
      <c r="R12" s="323"/>
    </row>
    <row r="13" spans="1:18" ht="17.100000000000001" customHeight="1">
      <c r="A13" s="113" t="s">
        <v>261</v>
      </c>
      <c r="B13" s="1">
        <f>D13+F13+J13+H13+L13+N13+Q13</f>
        <v>38450</v>
      </c>
      <c r="C13" s="322">
        <f t="shared" si="0"/>
        <v>0</v>
      </c>
      <c r="D13" s="1">
        <f>SUM(大崎!E7:E15)</f>
        <v>26650</v>
      </c>
      <c r="E13" s="370">
        <f>SUM(大崎!F7:F15)</f>
        <v>0</v>
      </c>
      <c r="F13" s="1">
        <f>大崎!I7+大崎!I15</f>
        <v>1900</v>
      </c>
      <c r="G13" s="370">
        <f>大崎!J7+大崎!J15</f>
        <v>0</v>
      </c>
      <c r="H13" s="1">
        <f>SUM(大崎!M7:M14)</f>
        <v>3200</v>
      </c>
      <c r="I13" s="370">
        <f>SUM(大崎!N7:N14)</f>
        <v>0</v>
      </c>
      <c r="J13" s="1"/>
      <c r="K13" s="370"/>
      <c r="L13" s="1">
        <f>大崎!U7</f>
        <v>0</v>
      </c>
      <c r="M13" s="370">
        <f>大崎!V7</f>
        <v>0</v>
      </c>
      <c r="N13" s="1"/>
      <c r="O13" s="323"/>
      <c r="P13" s="117" t="s">
        <v>92</v>
      </c>
      <c r="Q13" s="118">
        <f>大崎!Y7</f>
        <v>6700</v>
      </c>
      <c r="R13" s="370">
        <f>大崎!Z7</f>
        <v>0</v>
      </c>
    </row>
    <row r="14" spans="1:18" ht="17.100000000000001" customHeight="1">
      <c r="A14" s="113" t="s">
        <v>93</v>
      </c>
      <c r="B14" s="1">
        <f>D14+F14+J14+H14+L14+N14+Q14</f>
        <v>43750</v>
      </c>
      <c r="C14" s="322">
        <f t="shared" si="0"/>
        <v>0</v>
      </c>
      <c r="D14" s="1">
        <f>SUM(石巻!E7:E24)</f>
        <v>33450</v>
      </c>
      <c r="E14" s="370">
        <f>SUM(石巻!F7:F24)</f>
        <v>0</v>
      </c>
      <c r="F14" s="1">
        <f>石巻!I7</f>
        <v>1400</v>
      </c>
      <c r="G14" s="370">
        <f>石巻!J7</f>
        <v>0</v>
      </c>
      <c r="H14" s="1">
        <f>SUM(石巻!M7:M16)</f>
        <v>1700</v>
      </c>
      <c r="I14" s="370">
        <f>SUM(石巻!N7:N16)</f>
        <v>0</v>
      </c>
      <c r="J14" s="1"/>
      <c r="K14" s="370"/>
      <c r="L14" s="1">
        <f>石巻!Q7</f>
        <v>0</v>
      </c>
      <c r="M14" s="370">
        <f>石巻!R7</f>
        <v>0</v>
      </c>
      <c r="N14" s="1">
        <f>石巻!U7</f>
        <v>0</v>
      </c>
      <c r="O14" s="370">
        <f>石巻!V7</f>
        <v>0</v>
      </c>
      <c r="P14" s="117" t="s">
        <v>94</v>
      </c>
      <c r="Q14" s="118">
        <f>石巻!Y7</f>
        <v>7200</v>
      </c>
      <c r="R14" s="370">
        <f>石巻!Z7</f>
        <v>0</v>
      </c>
    </row>
    <row r="15" spans="1:18" ht="17.100000000000001" customHeight="1">
      <c r="A15" s="119" t="s">
        <v>242</v>
      </c>
      <c r="B15" s="1">
        <f t="shared" si="1"/>
        <v>8100</v>
      </c>
      <c r="C15" s="323">
        <f t="shared" si="0"/>
        <v>0</v>
      </c>
      <c r="D15" s="1">
        <f>SUM(石巻!E27:E30)</f>
        <v>8100</v>
      </c>
      <c r="E15" s="370">
        <f>SUM(石巻!F27:F30)</f>
        <v>0</v>
      </c>
      <c r="F15" s="1">
        <f>SUM(石巻!I27:I30)</f>
        <v>0</v>
      </c>
      <c r="G15" s="370"/>
      <c r="H15" s="1"/>
      <c r="I15" s="370"/>
      <c r="J15" s="1"/>
      <c r="K15" s="370"/>
      <c r="L15" s="1"/>
      <c r="M15" s="370"/>
      <c r="N15" s="1"/>
      <c r="O15" s="323"/>
      <c r="P15" s="120"/>
      <c r="Q15" s="118"/>
      <c r="R15" s="370"/>
    </row>
    <row r="16" spans="1:18" ht="17.100000000000001" customHeight="1">
      <c r="A16" s="119" t="s">
        <v>243</v>
      </c>
      <c r="B16" s="21">
        <f>D16+F16+J16+H16+L16+N16</f>
        <v>19700</v>
      </c>
      <c r="C16" s="322">
        <f t="shared" si="0"/>
        <v>0</v>
      </c>
      <c r="D16" s="21">
        <f>栗原!E16</f>
        <v>18700</v>
      </c>
      <c r="E16" s="369">
        <f>栗原!F16</f>
        <v>0</v>
      </c>
      <c r="F16" s="21">
        <f>栗原!I16</f>
        <v>0</v>
      </c>
      <c r="G16" s="369">
        <f>SUM(栗原!J16)</f>
        <v>0</v>
      </c>
      <c r="H16" s="21">
        <f>栗原!M16</f>
        <v>1000</v>
      </c>
      <c r="I16" s="369">
        <f>栗原!N16</f>
        <v>0</v>
      </c>
      <c r="J16" s="21"/>
      <c r="K16" s="369"/>
      <c r="L16" s="21">
        <f>栗原!U16</f>
        <v>0</v>
      </c>
      <c r="M16" s="369">
        <f>栗原!V16</f>
        <v>0</v>
      </c>
      <c r="N16" s="21"/>
      <c r="O16" s="322"/>
      <c r="P16" s="121"/>
      <c r="Q16" s="122"/>
      <c r="R16" s="369"/>
    </row>
    <row r="17" spans="1:18" ht="17.100000000000001" customHeight="1">
      <c r="A17" s="113" t="s">
        <v>5</v>
      </c>
      <c r="B17" s="1">
        <f>D17+F17+J17+H17+L17+N17+Q17</f>
        <v>29020</v>
      </c>
      <c r="C17" s="323">
        <f t="shared" si="0"/>
        <v>0</v>
      </c>
      <c r="D17" s="1">
        <f>SUM(気仙沼!E7:E10)</f>
        <v>8100</v>
      </c>
      <c r="E17" s="370">
        <f>SUM(気仙沼!F7:F10)</f>
        <v>0</v>
      </c>
      <c r="F17" s="1">
        <f>気仙沼!I8</f>
        <v>0</v>
      </c>
      <c r="G17" s="370">
        <f>気仙沼!J8</f>
        <v>0</v>
      </c>
      <c r="H17" s="1">
        <f>気仙沼!M7</f>
        <v>1500</v>
      </c>
      <c r="I17" s="370">
        <f>気仙沼!N7</f>
        <v>0</v>
      </c>
      <c r="J17" s="1"/>
      <c r="K17" s="370"/>
      <c r="L17" s="1">
        <f>SUM(気仙沼!U7:U8)</f>
        <v>0</v>
      </c>
      <c r="M17" s="370">
        <f>SUM(気仙沼!V7:V8)</f>
        <v>0</v>
      </c>
      <c r="N17" s="1"/>
      <c r="O17" s="323"/>
      <c r="P17" s="117" t="s">
        <v>95</v>
      </c>
      <c r="Q17" s="118">
        <f>気仙沼!Y7</f>
        <v>19420</v>
      </c>
      <c r="R17" s="370">
        <f>気仙沼!Z7</f>
        <v>0</v>
      </c>
    </row>
    <row r="18" spans="1:18" ht="17.100000000000001" customHeight="1">
      <c r="A18" s="107" t="s">
        <v>244</v>
      </c>
      <c r="B18" s="22">
        <f>D18+F18+J18+H18+L18+N18</f>
        <v>21150</v>
      </c>
      <c r="C18" s="322">
        <f t="shared" si="0"/>
        <v>0</v>
      </c>
      <c r="D18" s="22">
        <f>SUM(気仙沼!E12:E26)</f>
        <v>20050</v>
      </c>
      <c r="E18" s="369">
        <f>SUM(気仙沼!F12:F26)</f>
        <v>0</v>
      </c>
      <c r="F18" s="22"/>
      <c r="G18" s="369">
        <f>気仙沼!J15</f>
        <v>0</v>
      </c>
      <c r="H18" s="22">
        <f>SUM(気仙沼!M15:M24)</f>
        <v>1100</v>
      </c>
      <c r="I18" s="369">
        <f>SUM(気仙沼!N15:N24)</f>
        <v>0</v>
      </c>
      <c r="J18" s="22"/>
      <c r="K18" s="369"/>
      <c r="L18" s="22"/>
      <c r="M18" s="369"/>
      <c r="N18" s="22"/>
      <c r="O18" s="322"/>
      <c r="P18" s="123"/>
      <c r="Q18" s="124"/>
      <c r="R18" s="322"/>
    </row>
    <row r="19" spans="1:18" ht="17.100000000000001" customHeight="1">
      <c r="A19" s="125" t="s">
        <v>96</v>
      </c>
      <c r="B19" s="23">
        <f t="shared" ref="B19:M19" si="2">SUM(B5:B18)</f>
        <v>550770</v>
      </c>
      <c r="C19" s="324">
        <f t="shared" si="2"/>
        <v>0</v>
      </c>
      <c r="D19" s="23">
        <f t="shared" si="2"/>
        <v>383550</v>
      </c>
      <c r="E19" s="324">
        <f t="shared" si="2"/>
        <v>0</v>
      </c>
      <c r="F19" s="23">
        <f t="shared" si="2"/>
        <v>55400</v>
      </c>
      <c r="G19" s="324">
        <f t="shared" si="2"/>
        <v>0</v>
      </c>
      <c r="H19" s="23">
        <f t="shared" si="2"/>
        <v>55900</v>
      </c>
      <c r="I19" s="324">
        <f t="shared" si="2"/>
        <v>0</v>
      </c>
      <c r="J19" s="23">
        <f t="shared" si="2"/>
        <v>8300</v>
      </c>
      <c r="K19" s="324">
        <f t="shared" si="2"/>
        <v>0</v>
      </c>
      <c r="L19" s="23">
        <f t="shared" si="2"/>
        <v>11050</v>
      </c>
      <c r="M19" s="324">
        <f t="shared" si="2"/>
        <v>0</v>
      </c>
      <c r="N19" s="23">
        <f>SUM(N5:N6,N14)</f>
        <v>3250</v>
      </c>
      <c r="O19" s="324">
        <f>SUM(O5:O18)</f>
        <v>0</v>
      </c>
      <c r="P19" s="126"/>
      <c r="Q19" s="127">
        <f>SUM(Q13:Q17)</f>
        <v>33320</v>
      </c>
      <c r="R19" s="324">
        <f>SUM(R5:R18)</f>
        <v>0</v>
      </c>
    </row>
    <row r="20" spans="1:18" ht="3" customHeight="1">
      <c r="A20" s="125"/>
      <c r="B20" s="23"/>
      <c r="C20" s="325"/>
      <c r="D20" s="23"/>
      <c r="E20" s="325"/>
      <c r="F20" s="23"/>
      <c r="G20" s="325"/>
      <c r="H20" s="23"/>
      <c r="I20" s="325"/>
      <c r="J20" s="23"/>
      <c r="K20" s="325"/>
      <c r="L20" s="23"/>
      <c r="M20" s="325"/>
      <c r="N20" s="23"/>
      <c r="O20" s="325"/>
      <c r="P20" s="128"/>
      <c r="Q20" s="129"/>
      <c r="R20" s="325"/>
    </row>
    <row r="21" spans="1:18" ht="17.100000000000001" customHeight="1">
      <c r="A21" s="130" t="s">
        <v>75</v>
      </c>
      <c r="B21" s="21">
        <f>D21+F21+J21+H21+L21+N21</f>
        <v>14050</v>
      </c>
      <c r="C21" s="322">
        <f>SUM(E21,G21,K21,I21,M21,O21,R21)</f>
        <v>0</v>
      </c>
      <c r="D21" s="21">
        <f>SUM(近郊!E14:E17)</f>
        <v>12400</v>
      </c>
      <c r="E21" s="369">
        <f>SUM(近郊!F14:F17)</f>
        <v>0</v>
      </c>
      <c r="F21" s="21">
        <f>近郊!I15</f>
        <v>800</v>
      </c>
      <c r="G21" s="369">
        <f>近郊!J15</f>
        <v>0</v>
      </c>
      <c r="H21" s="21">
        <f>近郊!M15</f>
        <v>850</v>
      </c>
      <c r="I21" s="369">
        <f>近郊!N15</f>
        <v>0</v>
      </c>
      <c r="J21" s="21"/>
      <c r="K21" s="322"/>
      <c r="L21" s="21"/>
      <c r="M21" s="369"/>
      <c r="N21" s="21"/>
      <c r="O21" s="322"/>
      <c r="P21" s="131"/>
      <c r="Q21" s="122"/>
      <c r="R21" s="322"/>
    </row>
    <row r="22" spans="1:18" ht="17.100000000000001" customHeight="1">
      <c r="A22" s="113" t="s">
        <v>80</v>
      </c>
      <c r="B22" s="1">
        <f>D22+F22+J22+H22+L22+N22</f>
        <v>7250</v>
      </c>
      <c r="C22" s="322">
        <f>SUM(E22,G22,K22,I22,M22,O22,R22)</f>
        <v>0</v>
      </c>
      <c r="D22" s="1">
        <f>SUM(近郊!E18:E20)</f>
        <v>7250</v>
      </c>
      <c r="E22" s="369">
        <f>SUM(近郊!F18:F20)</f>
        <v>0</v>
      </c>
      <c r="F22" s="1"/>
      <c r="G22" s="369"/>
      <c r="H22" s="1"/>
      <c r="I22" s="369"/>
      <c r="J22" s="1"/>
      <c r="K22" s="322"/>
      <c r="L22" s="1"/>
      <c r="M22" s="369"/>
      <c r="N22" s="1"/>
      <c r="O22" s="322"/>
      <c r="P22" s="132"/>
      <c r="Q22" s="133"/>
      <c r="R22" s="322"/>
    </row>
    <row r="23" spans="1:18" ht="17.100000000000001" customHeight="1">
      <c r="A23" s="113" t="s">
        <v>97</v>
      </c>
      <c r="B23" s="62" t="s">
        <v>106</v>
      </c>
      <c r="C23" s="322"/>
      <c r="D23" s="1"/>
      <c r="E23" s="369"/>
      <c r="F23" s="1"/>
      <c r="G23" s="369"/>
      <c r="H23" s="1"/>
      <c r="I23" s="369"/>
      <c r="J23" s="1"/>
      <c r="K23" s="322"/>
      <c r="L23" s="1"/>
      <c r="M23" s="369"/>
      <c r="N23" s="1"/>
      <c r="O23" s="322"/>
      <c r="P23" s="134"/>
      <c r="Q23" s="135"/>
      <c r="R23" s="322"/>
    </row>
    <row r="24" spans="1:18" ht="17.100000000000001" customHeight="1">
      <c r="A24" s="113" t="s">
        <v>52</v>
      </c>
      <c r="B24" s="1">
        <f t="shared" ref="B24:B30" si="3">D24+F24+J24+H24+L24+N24</f>
        <v>22600</v>
      </c>
      <c r="C24" s="322">
        <f t="shared" ref="C24:C30" si="4">SUM(E24,G24,K24,I24,M24,O24,R24)</f>
        <v>0</v>
      </c>
      <c r="D24" s="1">
        <f>SUM(仙南!E8:E12)</f>
        <v>17050</v>
      </c>
      <c r="E24" s="369">
        <f>SUM(仙南!F8:F12)</f>
        <v>0</v>
      </c>
      <c r="F24" s="1">
        <f>SUM(仙南!I8:I9)</f>
        <v>1150</v>
      </c>
      <c r="G24" s="369">
        <f>SUM(仙南!J8:J9)</f>
        <v>0</v>
      </c>
      <c r="H24" s="1">
        <f>SUM(仙南!M8:M10)</f>
        <v>4400</v>
      </c>
      <c r="I24" s="369">
        <f>SUM(仙南!N8:N10)</f>
        <v>0</v>
      </c>
      <c r="J24" s="1"/>
      <c r="K24" s="322"/>
      <c r="L24" s="1"/>
      <c r="M24" s="369"/>
      <c r="N24" s="1"/>
      <c r="O24" s="322"/>
      <c r="P24" s="132"/>
      <c r="Q24" s="133"/>
      <c r="R24" s="322"/>
    </row>
    <row r="25" spans="1:18" ht="17.100000000000001" customHeight="1">
      <c r="A25" s="113" t="s">
        <v>61</v>
      </c>
      <c r="B25" s="1">
        <f t="shared" si="3"/>
        <v>3280</v>
      </c>
      <c r="C25" s="322">
        <f t="shared" si="4"/>
        <v>0</v>
      </c>
      <c r="D25" s="1">
        <f>SUM(仙南!E14:E16)</f>
        <v>3280</v>
      </c>
      <c r="E25" s="369">
        <f>SUM(仙南!F14:F16)</f>
        <v>0</v>
      </c>
      <c r="F25" s="1"/>
      <c r="G25" s="369"/>
      <c r="H25" s="1"/>
      <c r="I25" s="369"/>
      <c r="J25" s="1"/>
      <c r="K25" s="322"/>
      <c r="L25" s="1"/>
      <c r="M25" s="369"/>
      <c r="N25" s="1"/>
      <c r="O25" s="322"/>
      <c r="P25" s="132"/>
      <c r="Q25" s="133"/>
      <c r="R25" s="322"/>
    </row>
    <row r="26" spans="1:18" ht="17.100000000000001" customHeight="1">
      <c r="A26" s="113" t="s">
        <v>63</v>
      </c>
      <c r="B26" s="1">
        <f t="shared" si="3"/>
        <v>11820</v>
      </c>
      <c r="C26" s="322">
        <f t="shared" si="4"/>
        <v>0</v>
      </c>
      <c r="D26" s="1">
        <f>SUM(仙南!E17:E22)</f>
        <v>10070</v>
      </c>
      <c r="E26" s="369">
        <f>SUM(仙南!F17:F22)</f>
        <v>0</v>
      </c>
      <c r="F26" s="1">
        <f>仙南!I17+仙南!I18+仙南!I20</f>
        <v>0</v>
      </c>
      <c r="G26" s="369">
        <f>仙南!J17+仙南!J18+仙南!J20</f>
        <v>0</v>
      </c>
      <c r="H26" s="1">
        <f>SUM(仙南!M17:M21)</f>
        <v>1750</v>
      </c>
      <c r="I26" s="369">
        <f>SUM(仙南!N17:N21)</f>
        <v>0</v>
      </c>
      <c r="J26" s="1"/>
      <c r="K26" s="322"/>
      <c r="L26" s="1"/>
      <c r="M26" s="369"/>
      <c r="N26" s="1"/>
      <c r="O26" s="322"/>
      <c r="P26" s="132"/>
      <c r="Q26" s="133"/>
      <c r="R26" s="322"/>
    </row>
    <row r="27" spans="1:18" ht="17.100000000000001" customHeight="1">
      <c r="A27" s="113" t="s">
        <v>42</v>
      </c>
      <c r="B27" s="1">
        <f t="shared" si="3"/>
        <v>10670</v>
      </c>
      <c r="C27" s="322">
        <f t="shared" si="4"/>
        <v>0</v>
      </c>
      <c r="D27" s="1">
        <f>SUM(大崎!E16:E20)</f>
        <v>9370</v>
      </c>
      <c r="E27" s="369">
        <f>SUM(大崎!F16:F20)</f>
        <v>0</v>
      </c>
      <c r="F27" s="1">
        <f>大崎!I16+大崎!I17+大崎!I18</f>
        <v>0</v>
      </c>
      <c r="G27" s="369">
        <f>大崎!J16+大崎!J17+大崎!J18</f>
        <v>0</v>
      </c>
      <c r="H27" s="1">
        <f>SUM(大崎!M16:M20)</f>
        <v>1300</v>
      </c>
      <c r="I27" s="369">
        <f>SUM(大崎!N16:N20)</f>
        <v>0</v>
      </c>
      <c r="J27" s="1"/>
      <c r="K27" s="322"/>
      <c r="L27" s="1">
        <f>SUM(大崎!U16:U20)</f>
        <v>0</v>
      </c>
      <c r="M27" s="369">
        <f>SUM(大崎!V16:V20)</f>
        <v>0</v>
      </c>
      <c r="N27" s="1"/>
      <c r="O27" s="322"/>
      <c r="P27" s="132"/>
      <c r="Q27" s="133"/>
      <c r="R27" s="322"/>
    </row>
    <row r="28" spans="1:18" ht="17.100000000000001" customHeight="1">
      <c r="A28" s="113" t="s">
        <v>47</v>
      </c>
      <c r="B28" s="1">
        <f t="shared" si="3"/>
        <v>8600</v>
      </c>
      <c r="C28" s="322">
        <f t="shared" si="4"/>
        <v>0</v>
      </c>
      <c r="D28" s="1">
        <f>SUM(大崎!E21:E23)</f>
        <v>7900</v>
      </c>
      <c r="E28" s="369">
        <f>SUM(大崎!F21:F23)</f>
        <v>0</v>
      </c>
      <c r="F28" s="1">
        <f>SUM(大崎!I21:I23)</f>
        <v>350</v>
      </c>
      <c r="G28" s="369">
        <f>大崎!J21</f>
        <v>0</v>
      </c>
      <c r="H28" s="1">
        <f>大崎!M21</f>
        <v>350</v>
      </c>
      <c r="I28" s="369">
        <f>大崎!N21</f>
        <v>0</v>
      </c>
      <c r="J28" s="1"/>
      <c r="K28" s="322"/>
      <c r="L28" s="1"/>
      <c r="M28" s="369"/>
      <c r="N28" s="1"/>
      <c r="O28" s="322"/>
      <c r="P28" s="132"/>
      <c r="Q28" s="133"/>
      <c r="R28" s="322"/>
    </row>
    <row r="29" spans="1:18" ht="17.100000000000001" customHeight="1">
      <c r="A29" s="113" t="s">
        <v>36</v>
      </c>
      <c r="B29" s="1">
        <f t="shared" si="3"/>
        <v>2000</v>
      </c>
      <c r="C29" s="322">
        <f t="shared" si="4"/>
        <v>0</v>
      </c>
      <c r="D29" s="1">
        <f>石巻!E25</f>
        <v>1750</v>
      </c>
      <c r="E29" s="369">
        <f>石巻!F25</f>
        <v>0</v>
      </c>
      <c r="F29" s="1"/>
      <c r="G29" s="369"/>
      <c r="H29" s="1">
        <f>石巻!M25</f>
        <v>250</v>
      </c>
      <c r="I29" s="369">
        <f>石巻!N25</f>
        <v>0</v>
      </c>
      <c r="J29" s="1"/>
      <c r="K29" s="322"/>
      <c r="L29" s="1"/>
      <c r="M29" s="369"/>
      <c r="N29" s="1"/>
      <c r="O29" s="322"/>
      <c r="P29" s="132"/>
      <c r="Q29" s="133"/>
      <c r="R29" s="322"/>
    </row>
    <row r="30" spans="1:18" ht="17.100000000000001" customHeight="1">
      <c r="A30" s="113" t="s">
        <v>8</v>
      </c>
      <c r="B30" s="1">
        <f t="shared" si="3"/>
        <v>1700</v>
      </c>
      <c r="C30" s="322">
        <f t="shared" si="4"/>
        <v>0</v>
      </c>
      <c r="D30" s="1">
        <f>SUM(気仙沼!E11)</f>
        <v>1700</v>
      </c>
      <c r="E30" s="369">
        <f>SUM(気仙沼!F11)</f>
        <v>0</v>
      </c>
      <c r="F30" s="1"/>
      <c r="G30" s="369"/>
      <c r="H30" s="1"/>
      <c r="I30" s="369"/>
      <c r="J30" s="1"/>
      <c r="K30" s="322"/>
      <c r="L30" s="1"/>
      <c r="M30" s="369"/>
      <c r="N30" s="1"/>
      <c r="O30" s="322"/>
      <c r="P30" s="132"/>
      <c r="Q30" s="133"/>
      <c r="R30" s="322"/>
    </row>
    <row r="31" spans="1:18" ht="17.100000000000001" customHeight="1">
      <c r="A31" s="125" t="s">
        <v>98</v>
      </c>
      <c r="B31" s="23">
        <f>SUM(B21:B22,B24:B30)</f>
        <v>81970</v>
      </c>
      <c r="C31" s="324">
        <f>SUM(C21:C30)</f>
        <v>0</v>
      </c>
      <c r="D31" s="23">
        <f>SUM(D21:D22,D24:D30)</f>
        <v>70770</v>
      </c>
      <c r="E31" s="324">
        <f>SUM(E21:E30)</f>
        <v>0</v>
      </c>
      <c r="F31" s="23">
        <f>SUM(F21:F22,F24:F30)</f>
        <v>2300</v>
      </c>
      <c r="G31" s="324">
        <f>SUM(G21:G30)</f>
        <v>0</v>
      </c>
      <c r="H31" s="23">
        <f>SUM(H21:H22,H24:H30)</f>
        <v>8900</v>
      </c>
      <c r="I31" s="324">
        <f>SUM(I21:I30)</f>
        <v>0</v>
      </c>
      <c r="J31" s="23">
        <f>SUM(J21:J22,J24:J30)</f>
        <v>0</v>
      </c>
      <c r="K31" s="324">
        <f>SUM(K21:K30)</f>
        <v>0</v>
      </c>
      <c r="L31" s="23">
        <f>SUM(L21:L22,L24:L30)</f>
        <v>0</v>
      </c>
      <c r="M31" s="324">
        <f>SUM(M21:M30)</f>
        <v>0</v>
      </c>
      <c r="N31" s="23"/>
      <c r="O31" s="324"/>
      <c r="P31" s="136"/>
      <c r="Q31" s="137"/>
      <c r="R31" s="324"/>
    </row>
    <row r="32" spans="1:18" ht="3" customHeight="1">
      <c r="A32" s="107"/>
      <c r="B32" s="108"/>
      <c r="C32" s="325"/>
      <c r="D32" s="108"/>
      <c r="E32" s="325"/>
      <c r="F32" s="108"/>
      <c r="G32" s="325"/>
      <c r="H32" s="108"/>
      <c r="I32" s="325"/>
      <c r="J32" s="108"/>
      <c r="K32" s="325"/>
      <c r="L32" s="108"/>
      <c r="M32" s="325"/>
      <c r="N32" s="108"/>
      <c r="O32" s="325"/>
      <c r="P32" s="138"/>
      <c r="Q32" s="129"/>
      <c r="R32" s="325"/>
    </row>
    <row r="33" spans="1:18" ht="17.100000000000001" customHeight="1">
      <c r="A33" s="125" t="s">
        <v>99</v>
      </c>
      <c r="B33" s="23">
        <f t="shared" ref="B33:O33" si="5">SUM(B19,B31)</f>
        <v>632740</v>
      </c>
      <c r="C33" s="324">
        <f>SUM(C19,C31)</f>
        <v>0</v>
      </c>
      <c r="D33" s="23">
        <f t="shared" si="5"/>
        <v>454320</v>
      </c>
      <c r="E33" s="324">
        <f t="shared" si="5"/>
        <v>0</v>
      </c>
      <c r="F33" s="23">
        <f t="shared" si="5"/>
        <v>57700</v>
      </c>
      <c r="G33" s="324">
        <f t="shared" si="5"/>
        <v>0</v>
      </c>
      <c r="H33" s="23">
        <f t="shared" si="5"/>
        <v>64800</v>
      </c>
      <c r="I33" s="324">
        <f t="shared" si="5"/>
        <v>0</v>
      </c>
      <c r="J33" s="23">
        <f t="shared" si="5"/>
        <v>8300</v>
      </c>
      <c r="K33" s="324">
        <f t="shared" si="5"/>
        <v>0</v>
      </c>
      <c r="L33" s="23">
        <f t="shared" si="5"/>
        <v>11050</v>
      </c>
      <c r="M33" s="324">
        <f t="shared" si="5"/>
        <v>0</v>
      </c>
      <c r="N33" s="23">
        <f t="shared" si="5"/>
        <v>3250</v>
      </c>
      <c r="O33" s="324">
        <f t="shared" si="5"/>
        <v>0</v>
      </c>
      <c r="P33" s="136"/>
      <c r="Q33" s="127">
        <f>SUM(Q19,Q31)</f>
        <v>33320</v>
      </c>
      <c r="R33" s="324">
        <f>SUM(R19,R31)</f>
        <v>0</v>
      </c>
    </row>
    <row r="34" spans="1:18" ht="17.100000000000001" customHeight="1">
      <c r="A34" s="139" t="s">
        <v>267</v>
      </c>
      <c r="B34" s="140"/>
      <c r="C34" s="141"/>
      <c r="D34" s="140"/>
      <c r="E34" s="141"/>
      <c r="F34" s="140"/>
      <c r="G34" s="141"/>
      <c r="H34" s="140"/>
      <c r="I34" s="141"/>
      <c r="J34" s="140"/>
      <c r="K34" s="141"/>
      <c r="L34" s="140"/>
      <c r="M34" s="141"/>
      <c r="N34" s="140"/>
      <c r="O34" s="142"/>
      <c r="P34" s="143"/>
      <c r="Q34" s="144"/>
      <c r="R34" s="142"/>
    </row>
    <row r="35" spans="1:18" ht="17.100000000000001" customHeight="1">
      <c r="A35" s="106" t="s">
        <v>326</v>
      </c>
      <c r="B35" s="1200" t="s">
        <v>102</v>
      </c>
      <c r="C35" s="1201"/>
      <c r="D35" s="1202" t="s">
        <v>327</v>
      </c>
      <c r="E35" s="1201"/>
      <c r="F35" s="1203"/>
      <c r="G35" s="1203"/>
      <c r="H35" s="1198"/>
      <c r="I35" s="1199"/>
      <c r="J35" s="1198"/>
      <c r="K35" s="1199"/>
      <c r="L35" s="1198"/>
      <c r="M35" s="1199"/>
      <c r="N35" s="1203"/>
      <c r="O35" s="1203"/>
      <c r="P35" s="1198"/>
      <c r="Q35" s="1203"/>
      <c r="R35" s="1199"/>
    </row>
    <row r="36" spans="1:18" ht="17.100000000000001" customHeight="1">
      <c r="A36" s="145" t="s">
        <v>266</v>
      </c>
      <c r="B36" s="146">
        <f>D36</f>
        <v>42830</v>
      </c>
      <c r="C36" s="327">
        <f>E36</f>
        <v>0</v>
      </c>
      <c r="D36" s="23">
        <f>市内近郊夕刊!T35</f>
        <v>42830</v>
      </c>
      <c r="E36" s="372">
        <f>市内近郊夕刊!V35</f>
        <v>0</v>
      </c>
      <c r="F36" s="23"/>
      <c r="G36" s="24"/>
      <c r="H36" s="23"/>
      <c r="I36" s="24"/>
      <c r="J36" s="23"/>
      <c r="K36" s="24"/>
      <c r="L36" s="23"/>
      <c r="M36" s="24"/>
      <c r="N36" s="23"/>
      <c r="O36" s="24"/>
      <c r="P36" s="128"/>
      <c r="Q36" s="129"/>
      <c r="R36" s="24"/>
    </row>
    <row r="37" spans="1:18">
      <c r="A37" s="147" t="s">
        <v>271</v>
      </c>
      <c r="B37" s="148"/>
      <c r="C37" s="148"/>
      <c r="D37" s="148"/>
      <c r="E37" s="148"/>
      <c r="F37" s="148"/>
      <c r="G37" s="148"/>
      <c r="H37" s="148"/>
      <c r="I37" s="148"/>
      <c r="J37" s="148"/>
      <c r="K37" s="148"/>
      <c r="L37" s="148"/>
      <c r="M37" s="149"/>
      <c r="N37" s="148"/>
      <c r="O37" s="41"/>
      <c r="P37" s="41"/>
      <c r="Q37" s="1242"/>
      <c r="R37" s="1242"/>
    </row>
    <row r="38" spans="1:18">
      <c r="A38" s="150" t="s">
        <v>115</v>
      </c>
      <c r="B38" s="68"/>
      <c r="C38" s="68"/>
      <c r="D38" s="68"/>
      <c r="E38" s="68"/>
      <c r="F38" s="68"/>
      <c r="G38" s="68"/>
      <c r="H38" s="68"/>
      <c r="I38" s="68"/>
      <c r="J38" s="68"/>
      <c r="K38" s="68"/>
      <c r="L38" s="68"/>
      <c r="N38" s="68"/>
      <c r="R38" s="47"/>
    </row>
    <row r="39" spans="1:18">
      <c r="A39" s="42" t="s">
        <v>561</v>
      </c>
    </row>
    <row r="40" spans="1:18">
      <c r="A40" s="42" t="s">
        <v>562</v>
      </c>
      <c r="O40" s="1218" t="s">
        <v>508</v>
      </c>
      <c r="P40" s="1218"/>
      <c r="Q40" s="1218"/>
    </row>
    <row r="41" spans="1:18">
      <c r="A41" s="42" t="s">
        <v>610</v>
      </c>
      <c r="O41" s="1218"/>
      <c r="P41" s="1218"/>
      <c r="Q41" s="1218"/>
    </row>
    <row r="42" spans="1:18">
      <c r="A42" s="42" t="s">
        <v>611</v>
      </c>
      <c r="O42" s="618" t="s">
        <v>509</v>
      </c>
      <c r="P42" s="619"/>
      <c r="Q42" s="619"/>
    </row>
  </sheetData>
  <mergeCells count="29">
    <mergeCell ref="O40:Q41"/>
    <mergeCell ref="J1:K1"/>
    <mergeCell ref="M2:O3"/>
    <mergeCell ref="P4:R4"/>
    <mergeCell ref="P2:R3"/>
    <mergeCell ref="P1:R1"/>
    <mergeCell ref="M1:O1"/>
    <mergeCell ref="L4:M4"/>
    <mergeCell ref="N4:O4"/>
    <mergeCell ref="I2:K3"/>
    <mergeCell ref="L2:L3"/>
    <mergeCell ref="Q37:R37"/>
    <mergeCell ref="L35:M35"/>
    <mergeCell ref="N35:O35"/>
    <mergeCell ref="P35:R35"/>
    <mergeCell ref="J4:K4"/>
    <mergeCell ref="C1:E1"/>
    <mergeCell ref="B2:E3"/>
    <mergeCell ref="F1:H1"/>
    <mergeCell ref="F2:H3"/>
    <mergeCell ref="B4:C4"/>
    <mergeCell ref="F4:G4"/>
    <mergeCell ref="H4:I4"/>
    <mergeCell ref="D4:E4"/>
    <mergeCell ref="J35:K35"/>
    <mergeCell ref="B35:C35"/>
    <mergeCell ref="D35:E35"/>
    <mergeCell ref="F35:G35"/>
    <mergeCell ref="H35:I35"/>
  </mergeCells>
  <phoneticPr fontId="3"/>
  <conditionalFormatting sqref="E5:E34 C36 G34:I34 M36 O36 O5:O19 R5:R19 K5:K19 K21:K33 G5:G33 O33 M33 M5:M19 M21:M31 O21:O31 R21:R31 R33 R36 K36 I36 G36 E36 C5:C34">
    <cfRule type="expression" dxfId="73" priority="1" stopIfTrue="1">
      <formula>B5&lt;C5</formula>
    </cfRule>
  </conditionalFormatting>
  <conditionalFormatting sqref="I5:I14">
    <cfRule type="expression" dxfId="72" priority="8" stopIfTrue="1">
      <formula>H5&lt;I5</formula>
    </cfRule>
  </conditionalFormatting>
  <printOptions horizontalCentered="1"/>
  <pageMargins left="0.39370078740157483" right="0" top="0.39370078740157483" bottom="0" header="0.51181102362204722" footer="0.19685039370078741"/>
  <pageSetup paperSize="9" scale="10" orientation="landscape" horizontalDpi="300" verticalDpi="300"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Z37"/>
  <sheetViews>
    <sheetView showGridLines="0" showZeros="0" tabSelected="1" zoomScale="85" zoomScaleNormal="85" zoomScaleSheetLayoutView="85" workbookViewId="0">
      <selection activeCell="V22" sqref="V22"/>
    </sheetView>
  </sheetViews>
  <sheetFormatPr defaultRowHeight="13.5"/>
  <cols>
    <col min="1" max="1" width="3.375" style="32" customWidth="1"/>
    <col min="2" max="2" width="2.75" style="32" customWidth="1"/>
    <col min="3" max="3" width="9.375" style="32" customWidth="1"/>
    <col min="4" max="4" width="1.625" style="32" customWidth="1"/>
    <col min="5" max="5" width="6.25" style="32" customWidth="1"/>
    <col min="6" max="6" width="9.875" style="32" customWidth="1"/>
    <col min="7" max="7" width="8.875" style="32" customWidth="1"/>
    <col min="8" max="8" width="5.125" style="32" customWidth="1"/>
    <col min="9" max="9" width="0.875" style="32" customWidth="1"/>
    <col min="10" max="10" width="2.75" style="32" customWidth="1"/>
    <col min="11" max="11" width="9.375" style="32" customWidth="1"/>
    <col min="12" max="12" width="1.625" style="32" customWidth="1"/>
    <col min="13" max="13" width="6.25" style="32" customWidth="1"/>
    <col min="14" max="14" width="9.875" style="32" customWidth="1"/>
    <col min="15" max="15" width="8.875" style="32" customWidth="1"/>
    <col min="16" max="16" width="5.125" style="32" customWidth="1"/>
    <col min="17" max="17" width="0.875" style="32" customWidth="1"/>
    <col min="18" max="18" width="2.75" style="32" customWidth="1"/>
    <col min="19" max="19" width="9.375" style="32" customWidth="1"/>
    <col min="20" max="20" width="1.625" style="32" customWidth="1"/>
    <col min="21" max="21" width="6.25" style="32" customWidth="1"/>
    <col min="22" max="22" width="9.875" style="32" customWidth="1"/>
    <col min="23" max="23" width="8.875" style="32" customWidth="1"/>
    <col min="24" max="24" width="5.125" style="32" customWidth="1"/>
    <col min="25" max="25" width="0.875" style="68" customWidth="1"/>
    <col min="26" max="26" width="3.625" style="68" customWidth="1"/>
    <col min="27" max="16384" width="9" style="68"/>
  </cols>
  <sheetData>
    <row r="1" spans="1:26" s="382" customFormat="1" ht="17.100000000000001" customHeight="1">
      <c r="A1" s="1243" t="s">
        <v>696</v>
      </c>
      <c r="B1" s="1243"/>
      <c r="C1" s="380" t="s">
        <v>460</v>
      </c>
      <c r="D1" s="1301"/>
      <c r="E1" s="1301"/>
      <c r="F1" s="1302"/>
      <c r="G1" s="1244" t="s">
        <v>461</v>
      </c>
      <c r="H1" s="1244"/>
      <c r="I1" s="1244"/>
      <c r="J1" s="1244"/>
      <c r="K1" s="1244"/>
      <c r="L1" s="1307" t="s">
        <v>462</v>
      </c>
      <c r="M1" s="1308"/>
      <c r="N1" s="402"/>
      <c r="O1" s="381" t="s">
        <v>463</v>
      </c>
      <c r="P1" s="1307" t="s">
        <v>464</v>
      </c>
      <c r="Q1" s="1319"/>
      <c r="R1" s="1322">
        <f>SUM(R3+市内朝・読・毎!R3+市内日・産!R3+近郊!S3+仙南!S3+大崎!S3+石巻!S3+栗原!S3+気仙沼!S3)</f>
        <v>0</v>
      </c>
      <c r="S1" s="1323"/>
      <c r="T1" s="1324"/>
      <c r="U1" s="1315" t="s">
        <v>114</v>
      </c>
      <c r="V1" s="1316"/>
      <c r="W1" s="1326" t="s">
        <v>117</v>
      </c>
      <c r="X1" s="1327"/>
    </row>
    <row r="2" spans="1:26" s="385" customFormat="1" ht="16.5" customHeight="1">
      <c r="A2" s="523">
        <v>43770</v>
      </c>
      <c r="B2" s="302" t="s">
        <v>355</v>
      </c>
      <c r="C2" s="1311"/>
      <c r="D2" s="1305"/>
      <c r="E2" s="1305"/>
      <c r="F2" s="1305"/>
      <c r="G2" s="1305"/>
      <c r="H2" s="1305"/>
      <c r="I2" s="1305"/>
      <c r="J2" s="1305"/>
      <c r="K2" s="1305"/>
      <c r="L2" s="1309"/>
      <c r="M2" s="1309"/>
      <c r="N2" s="1309"/>
      <c r="O2" s="1303"/>
      <c r="P2" s="1320"/>
      <c r="Q2" s="1321"/>
      <c r="R2" s="1292"/>
      <c r="S2" s="1292"/>
      <c r="T2" s="1325"/>
      <c r="U2" s="1248"/>
      <c r="V2" s="1249"/>
      <c r="W2" s="1250"/>
      <c r="X2" s="1250"/>
      <c r="Y2" s="383"/>
      <c r="Z2" s="384"/>
    </row>
    <row r="3" spans="1:26" s="385" customFormat="1" ht="20.25" customHeight="1">
      <c r="A3" s="1286" t="s">
        <v>148</v>
      </c>
      <c r="B3" s="1245"/>
      <c r="C3" s="1312"/>
      <c r="D3" s="1313"/>
      <c r="E3" s="1313"/>
      <c r="F3" s="1313"/>
      <c r="G3" s="1306"/>
      <c r="H3" s="1306"/>
      <c r="I3" s="1306"/>
      <c r="J3" s="1306"/>
      <c r="K3" s="1306"/>
      <c r="L3" s="1310"/>
      <c r="M3" s="1310"/>
      <c r="N3" s="1310"/>
      <c r="O3" s="1304"/>
      <c r="P3" s="1317" t="s">
        <v>103</v>
      </c>
      <c r="Q3" s="1318"/>
      <c r="R3" s="1280">
        <f>V20+V30</f>
        <v>0</v>
      </c>
      <c r="S3" s="1281"/>
      <c r="T3" s="1281"/>
      <c r="U3" s="1244" t="s">
        <v>465</v>
      </c>
      <c r="V3" s="1257"/>
      <c r="W3" s="1257"/>
      <c r="X3" s="1258"/>
      <c r="Y3" s="383"/>
      <c r="Z3" s="383"/>
    </row>
    <row r="4" spans="1:26" s="385" customFormat="1" ht="16.5" customHeight="1">
      <c r="A4" s="1245" t="s">
        <v>207</v>
      </c>
      <c r="B4" s="1245"/>
      <c r="C4" s="394" t="s">
        <v>274</v>
      </c>
      <c r="D4" s="1282"/>
      <c r="E4" s="1283"/>
      <c r="F4" s="1283"/>
      <c r="G4" s="1284"/>
      <c r="H4" s="1284"/>
      <c r="I4" s="1284"/>
      <c r="J4" s="1284"/>
      <c r="K4" s="1285"/>
      <c r="L4" s="1289" t="s">
        <v>118</v>
      </c>
      <c r="M4" s="1290"/>
      <c r="N4" s="1291"/>
      <c r="O4" s="1292"/>
      <c r="P4" s="1293"/>
      <c r="Q4" s="1287" t="s">
        <v>353</v>
      </c>
      <c r="R4" s="1288"/>
      <c r="S4" s="1288"/>
      <c r="T4" s="1288"/>
      <c r="U4" s="1251"/>
      <c r="V4" s="1252"/>
      <c r="W4" s="1252"/>
      <c r="X4" s="1253"/>
      <c r="Y4" s="383"/>
      <c r="Z4" s="386">
        <v>1</v>
      </c>
    </row>
    <row r="5" spans="1:26" s="385" customFormat="1" ht="16.5" customHeight="1">
      <c r="A5" s="28" t="s">
        <v>220</v>
      </c>
      <c r="B5" s="29"/>
      <c r="C5" s="387" t="s">
        <v>346</v>
      </c>
      <c r="D5" s="1266"/>
      <c r="E5" s="1267"/>
      <c r="F5" s="1268"/>
      <c r="G5" s="388" t="s">
        <v>360</v>
      </c>
      <c r="H5" s="1267"/>
      <c r="I5" s="1267"/>
      <c r="J5" s="1267"/>
      <c r="K5" s="1269"/>
      <c r="L5" s="1274" t="s">
        <v>119</v>
      </c>
      <c r="M5" s="1275"/>
      <c r="N5" s="1298"/>
      <c r="O5" s="1299"/>
      <c r="P5" s="1300"/>
      <c r="Q5" s="1296"/>
      <c r="R5" s="1297"/>
      <c r="S5" s="1297"/>
      <c r="T5" s="1297"/>
      <c r="U5" s="1254"/>
      <c r="V5" s="1255"/>
      <c r="W5" s="1255"/>
      <c r="X5" s="1256"/>
      <c r="Y5" s="382"/>
      <c r="Z5" s="183"/>
    </row>
    <row r="6" spans="1:26" s="32" customFormat="1" ht="17.100000000000001" customHeight="1">
      <c r="A6" s="1276" t="s">
        <v>467</v>
      </c>
      <c r="B6" s="615" t="s">
        <v>426</v>
      </c>
      <c r="C6" s="222" t="s">
        <v>120</v>
      </c>
      <c r="D6" s="1259" t="s">
        <v>302</v>
      </c>
      <c r="E6" s="1260"/>
      <c r="F6" s="342" t="s">
        <v>122</v>
      </c>
      <c r="G6" s="100"/>
      <c r="H6" s="250" t="s">
        <v>123</v>
      </c>
      <c r="I6" s="16"/>
      <c r="J6" s="223" t="s">
        <v>426</v>
      </c>
      <c r="K6" s="222" t="s">
        <v>120</v>
      </c>
      <c r="L6" s="1278" t="s">
        <v>302</v>
      </c>
      <c r="M6" s="1279"/>
      <c r="N6" s="342" t="s">
        <v>122</v>
      </c>
      <c r="O6" s="281"/>
      <c r="P6" s="250" t="s">
        <v>123</v>
      </c>
      <c r="Q6" s="293"/>
      <c r="R6" s="222" t="s">
        <v>426</v>
      </c>
      <c r="S6" s="223" t="s">
        <v>120</v>
      </c>
      <c r="T6" s="1259" t="s">
        <v>302</v>
      </c>
      <c r="U6" s="1260"/>
      <c r="V6" s="342" t="s">
        <v>122</v>
      </c>
      <c r="W6" s="281"/>
      <c r="X6" s="250" t="s">
        <v>123</v>
      </c>
      <c r="Y6" s="80"/>
      <c r="Z6" s="1246" t="s">
        <v>295</v>
      </c>
    </row>
    <row r="7" spans="1:26" s="32" customFormat="1" ht="18" customHeight="1">
      <c r="A7" s="1277"/>
      <c r="B7" s="229">
        <v>1</v>
      </c>
      <c r="C7" s="747" t="s">
        <v>153</v>
      </c>
      <c r="D7" s="298"/>
      <c r="E7" s="748">
        <v>2300</v>
      </c>
      <c r="F7" s="554"/>
      <c r="G7" s="754"/>
      <c r="H7" s="225" t="s">
        <v>154</v>
      </c>
      <c r="I7" s="2"/>
      <c r="J7" s="555">
        <v>15</v>
      </c>
      <c r="K7" s="749" t="s">
        <v>323</v>
      </c>
      <c r="L7" s="298" t="s">
        <v>125</v>
      </c>
      <c r="M7" s="748">
        <v>3300</v>
      </c>
      <c r="N7" s="557"/>
      <c r="O7" s="755"/>
      <c r="P7" s="503" t="s">
        <v>156</v>
      </c>
      <c r="Q7" s="294"/>
      <c r="R7" s="240">
        <v>29</v>
      </c>
      <c r="S7" s="318" t="s">
        <v>128</v>
      </c>
      <c r="T7" s="298" t="s">
        <v>125</v>
      </c>
      <c r="U7" s="748">
        <v>4000</v>
      </c>
      <c r="V7" s="557"/>
      <c r="W7" s="757"/>
      <c r="X7" s="225" t="s">
        <v>171</v>
      </c>
      <c r="Y7" s="68"/>
      <c r="Z7" s="1247"/>
    </row>
    <row r="8" spans="1:26" s="32" customFormat="1" ht="18" customHeight="1">
      <c r="A8" s="1277"/>
      <c r="B8" s="229">
        <v>2</v>
      </c>
      <c r="C8" s="747" t="s">
        <v>275</v>
      </c>
      <c r="D8" s="298" t="s">
        <v>125</v>
      </c>
      <c r="E8" s="748">
        <v>3800</v>
      </c>
      <c r="F8" s="554"/>
      <c r="G8" s="755"/>
      <c r="H8" s="225" t="s">
        <v>154</v>
      </c>
      <c r="I8" s="6"/>
      <c r="J8" s="555">
        <v>16</v>
      </c>
      <c r="K8" s="749" t="s">
        <v>139</v>
      </c>
      <c r="L8" s="298" t="s">
        <v>125</v>
      </c>
      <c r="M8" s="748">
        <v>3600</v>
      </c>
      <c r="N8" s="557"/>
      <c r="O8" s="755"/>
      <c r="P8" s="503" t="s">
        <v>156</v>
      </c>
      <c r="Q8" s="558"/>
      <c r="R8" s="240">
        <v>30</v>
      </c>
      <c r="S8" s="318" t="s">
        <v>282</v>
      </c>
      <c r="T8" s="298" t="s">
        <v>125</v>
      </c>
      <c r="U8" s="748">
        <v>3950</v>
      </c>
      <c r="V8" s="557"/>
      <c r="W8" s="757"/>
      <c r="X8" s="225" t="s">
        <v>171</v>
      </c>
      <c r="Y8" s="68"/>
      <c r="Z8" s="1247"/>
    </row>
    <row r="9" spans="1:26" s="32" customFormat="1" ht="18" customHeight="1">
      <c r="A9" s="1277"/>
      <c r="B9" s="229">
        <v>3</v>
      </c>
      <c r="C9" s="747" t="s">
        <v>276</v>
      </c>
      <c r="D9" s="298"/>
      <c r="E9" s="748">
        <v>4050</v>
      </c>
      <c r="F9" s="554"/>
      <c r="G9" s="755"/>
      <c r="H9" s="225" t="s">
        <v>154</v>
      </c>
      <c r="I9" s="6"/>
      <c r="J9" s="555">
        <v>17</v>
      </c>
      <c r="K9" s="749" t="s">
        <v>427</v>
      </c>
      <c r="L9" s="298" t="s">
        <v>125</v>
      </c>
      <c r="M9" s="748">
        <v>4150</v>
      </c>
      <c r="N9" s="557"/>
      <c r="O9" s="755"/>
      <c r="P9" s="503" t="s">
        <v>349</v>
      </c>
      <c r="Q9" s="558"/>
      <c r="R9" s="240">
        <v>31</v>
      </c>
      <c r="S9" s="318" t="s">
        <v>322</v>
      </c>
      <c r="T9" s="298" t="s">
        <v>125</v>
      </c>
      <c r="U9" s="748">
        <v>2000</v>
      </c>
      <c r="V9" s="557"/>
      <c r="W9" s="757"/>
      <c r="X9" s="225" t="s">
        <v>171</v>
      </c>
      <c r="Y9" s="68"/>
      <c r="Z9" s="1247"/>
    </row>
    <row r="10" spans="1:26" s="32" customFormat="1" ht="18" customHeight="1">
      <c r="A10" s="1277"/>
      <c r="B10" s="229">
        <v>4</v>
      </c>
      <c r="C10" s="747" t="s">
        <v>289</v>
      </c>
      <c r="D10" s="298"/>
      <c r="E10" s="748">
        <v>3250</v>
      </c>
      <c r="F10" s="554"/>
      <c r="G10" s="755"/>
      <c r="H10" s="225" t="s">
        <v>154</v>
      </c>
      <c r="I10" s="6"/>
      <c r="J10" s="555">
        <v>18</v>
      </c>
      <c r="K10" s="749" t="s">
        <v>170</v>
      </c>
      <c r="L10" s="298" t="s">
        <v>125</v>
      </c>
      <c r="M10" s="748">
        <v>3100</v>
      </c>
      <c r="N10" s="557"/>
      <c r="O10" s="755"/>
      <c r="P10" s="503" t="s">
        <v>154</v>
      </c>
      <c r="Q10" s="558"/>
      <c r="R10" s="240">
        <v>32</v>
      </c>
      <c r="S10" s="318" t="s">
        <v>129</v>
      </c>
      <c r="T10" s="298" t="s">
        <v>125</v>
      </c>
      <c r="U10" s="748">
        <v>4050</v>
      </c>
      <c r="V10" s="557"/>
      <c r="W10" s="757"/>
      <c r="X10" s="225" t="s">
        <v>171</v>
      </c>
      <c r="Y10" s="30"/>
      <c r="Z10" s="1247"/>
    </row>
    <row r="11" spans="1:26" s="32" customFormat="1" ht="18" customHeight="1">
      <c r="A11" s="1277"/>
      <c r="B11" s="229">
        <v>5</v>
      </c>
      <c r="C11" s="747" t="s">
        <v>290</v>
      </c>
      <c r="D11" s="298"/>
      <c r="E11" s="748">
        <v>4050</v>
      </c>
      <c r="F11" s="554"/>
      <c r="G11" s="755"/>
      <c r="H11" s="225" t="s">
        <v>154</v>
      </c>
      <c r="I11" s="6"/>
      <c r="J11" s="555">
        <v>19</v>
      </c>
      <c r="K11" s="749" t="s">
        <v>161</v>
      </c>
      <c r="L11" s="298" t="s">
        <v>125</v>
      </c>
      <c r="M11" s="748">
        <v>6150</v>
      </c>
      <c r="N11" s="557"/>
      <c r="O11" s="755"/>
      <c r="P11" s="503" t="s">
        <v>694</v>
      </c>
      <c r="Q11" s="558"/>
      <c r="R11" s="240">
        <v>33</v>
      </c>
      <c r="S11" s="734" t="s">
        <v>670</v>
      </c>
      <c r="T11" s="298"/>
      <c r="U11" s="748"/>
      <c r="V11" s="557"/>
      <c r="W11" s="757"/>
      <c r="X11" s="225"/>
      <c r="Y11" s="559"/>
      <c r="Z11" s="1247"/>
    </row>
    <row r="12" spans="1:26" s="32" customFormat="1" ht="18" customHeight="1">
      <c r="A12" s="1277"/>
      <c r="B12" s="229">
        <v>6</v>
      </c>
      <c r="C12" s="747" t="s">
        <v>277</v>
      </c>
      <c r="D12" s="298"/>
      <c r="E12" s="748">
        <v>4500</v>
      </c>
      <c r="F12" s="554"/>
      <c r="G12" s="755"/>
      <c r="H12" s="225" t="s">
        <v>154</v>
      </c>
      <c r="I12" s="6"/>
      <c r="J12" s="555">
        <v>20</v>
      </c>
      <c r="K12" s="734" t="s">
        <v>643</v>
      </c>
      <c r="L12" s="54"/>
      <c r="M12" s="563"/>
      <c r="N12" s="557"/>
      <c r="O12" s="756"/>
      <c r="P12" s="503"/>
      <c r="Q12" s="558"/>
      <c r="R12" s="240">
        <v>34</v>
      </c>
      <c r="S12" s="318" t="s">
        <v>671</v>
      </c>
      <c r="T12" s="298" t="s">
        <v>125</v>
      </c>
      <c r="U12" s="748">
        <v>4450</v>
      </c>
      <c r="V12" s="557"/>
      <c r="W12" s="757"/>
      <c r="X12" s="225" t="s">
        <v>171</v>
      </c>
      <c r="Y12" s="68"/>
      <c r="Z12" s="1247"/>
    </row>
    <row r="13" spans="1:26" s="32" customFormat="1" ht="18" customHeight="1">
      <c r="A13" s="1277"/>
      <c r="B13" s="229">
        <v>7</v>
      </c>
      <c r="C13" s="747" t="s">
        <v>278</v>
      </c>
      <c r="D13" s="298" t="s">
        <v>125</v>
      </c>
      <c r="E13" s="748">
        <v>5400</v>
      </c>
      <c r="F13" s="554"/>
      <c r="G13" s="755"/>
      <c r="H13" s="225" t="s">
        <v>348</v>
      </c>
      <c r="I13" s="6"/>
      <c r="J13" s="555">
        <v>21</v>
      </c>
      <c r="K13" s="749" t="s">
        <v>239</v>
      </c>
      <c r="L13" s="298" t="s">
        <v>125</v>
      </c>
      <c r="M13" s="748">
        <v>5650</v>
      </c>
      <c r="N13" s="557"/>
      <c r="O13" s="755"/>
      <c r="P13" s="225" t="s">
        <v>375</v>
      </c>
      <c r="Q13" s="558"/>
      <c r="R13" s="240">
        <v>35</v>
      </c>
      <c r="S13" s="318" t="s">
        <v>428</v>
      </c>
      <c r="T13" s="298" t="s">
        <v>125</v>
      </c>
      <c r="U13" s="748">
        <v>4200</v>
      </c>
      <c r="V13" s="557"/>
      <c r="W13" s="757"/>
      <c r="X13" s="225" t="s">
        <v>175</v>
      </c>
      <c r="Y13" s="68"/>
      <c r="Z13" s="1247"/>
    </row>
    <row r="14" spans="1:26" s="32" customFormat="1" ht="18" customHeight="1">
      <c r="A14" s="1277"/>
      <c r="B14" s="229">
        <v>8</v>
      </c>
      <c r="C14" s="747" t="s">
        <v>291</v>
      </c>
      <c r="D14" s="1033" t="s">
        <v>615</v>
      </c>
      <c r="E14" s="748"/>
      <c r="F14" s="557"/>
      <c r="G14" s="755"/>
      <c r="H14" s="225"/>
      <c r="I14" s="6"/>
      <c r="J14" s="1110">
        <v>22</v>
      </c>
      <c r="K14" s="1111" t="s">
        <v>140</v>
      </c>
      <c r="L14" s="1112"/>
      <c r="M14" s="1113">
        <v>4100</v>
      </c>
      <c r="N14" s="1114"/>
      <c r="O14" s="1115"/>
      <c r="P14" s="1116" t="s">
        <v>176</v>
      </c>
      <c r="Q14" s="1117"/>
      <c r="R14" s="1118">
        <v>36</v>
      </c>
      <c r="S14" s="1119" t="s">
        <v>429</v>
      </c>
      <c r="T14" s="1120" t="s">
        <v>125</v>
      </c>
      <c r="U14" s="1113">
        <v>6500</v>
      </c>
      <c r="V14" s="1114"/>
      <c r="W14" s="1115"/>
      <c r="X14" s="1121" t="s">
        <v>159</v>
      </c>
      <c r="Y14" s="68"/>
      <c r="Z14" s="1247"/>
    </row>
    <row r="15" spans="1:26" s="32" customFormat="1" ht="18" customHeight="1">
      <c r="A15" s="1277"/>
      <c r="B15" s="229">
        <v>9</v>
      </c>
      <c r="C15" s="747" t="s">
        <v>279</v>
      </c>
      <c r="D15" s="298"/>
      <c r="E15" s="748">
        <v>5450</v>
      </c>
      <c r="F15" s="557"/>
      <c r="G15" s="755"/>
      <c r="H15" s="225" t="s">
        <v>173</v>
      </c>
      <c r="I15" s="6"/>
      <c r="J15" s="1110">
        <v>23</v>
      </c>
      <c r="K15" s="1111" t="s">
        <v>281</v>
      </c>
      <c r="L15" s="1120" t="s">
        <v>125</v>
      </c>
      <c r="M15" s="1113">
        <v>2700</v>
      </c>
      <c r="N15" s="1114"/>
      <c r="O15" s="1122"/>
      <c r="P15" s="1116" t="s">
        <v>176</v>
      </c>
      <c r="Q15" s="1117"/>
      <c r="R15" s="1123">
        <v>37</v>
      </c>
      <c r="S15" s="1124" t="s">
        <v>705</v>
      </c>
      <c r="T15" s="1125" t="s">
        <v>125</v>
      </c>
      <c r="U15" s="1126">
        <v>5350</v>
      </c>
      <c r="V15" s="1127"/>
      <c r="W15" s="1128"/>
      <c r="X15" s="1128"/>
      <c r="Y15" s="68"/>
      <c r="Z15" s="1247"/>
    </row>
    <row r="16" spans="1:26" s="32" customFormat="1" ht="18" customHeight="1">
      <c r="A16" s="1277"/>
      <c r="B16" s="231">
        <v>10</v>
      </c>
      <c r="C16" s="747" t="s">
        <v>280</v>
      </c>
      <c r="D16" s="1033" t="s">
        <v>602</v>
      </c>
      <c r="E16" s="748"/>
      <c r="F16" s="557"/>
      <c r="G16" s="755"/>
      <c r="H16" s="225"/>
      <c r="I16" s="6"/>
      <c r="J16" s="1110">
        <v>24</v>
      </c>
      <c r="K16" s="1111" t="s">
        <v>141</v>
      </c>
      <c r="L16" s="1112"/>
      <c r="M16" s="1113">
        <v>4750</v>
      </c>
      <c r="N16" s="1114"/>
      <c r="O16" s="1115"/>
      <c r="P16" s="1116" t="s">
        <v>173</v>
      </c>
      <c r="Q16" s="1117"/>
      <c r="R16" s="1129"/>
      <c r="S16" s="1130"/>
      <c r="T16" s="1131"/>
      <c r="U16" s="1132"/>
      <c r="V16" s="1130"/>
      <c r="W16" s="1128" t="str">
        <f>IF(V16&gt;U16,"部数ｵｰﾊﾞｰ!!","")</f>
        <v/>
      </c>
      <c r="X16" s="1128"/>
      <c r="Y16" s="68"/>
      <c r="Z16" s="1247"/>
    </row>
    <row r="17" spans="1:26" s="32" customFormat="1" ht="18" customHeight="1">
      <c r="A17" s="1277"/>
      <c r="B17" s="229">
        <v>11</v>
      </c>
      <c r="C17" s="747" t="s">
        <v>362</v>
      </c>
      <c r="D17" s="298" t="s">
        <v>125</v>
      </c>
      <c r="E17" s="748">
        <v>4350</v>
      </c>
      <c r="F17" s="557"/>
      <c r="G17" s="754"/>
      <c r="H17" s="225" t="s">
        <v>165</v>
      </c>
      <c r="I17" s="6"/>
      <c r="J17" s="1110">
        <v>25</v>
      </c>
      <c r="K17" s="1133" t="s">
        <v>127</v>
      </c>
      <c r="L17" s="1120"/>
      <c r="M17" s="1113">
        <v>5150</v>
      </c>
      <c r="N17" s="1114"/>
      <c r="O17" s="1134"/>
      <c r="P17" s="1121" t="s">
        <v>167</v>
      </c>
      <c r="Q17" s="1117"/>
      <c r="R17" s="1135"/>
      <c r="S17" s="1136"/>
      <c r="T17" s="1137"/>
      <c r="U17" s="1138"/>
      <c r="V17" s="1139"/>
      <c r="W17" s="1140" t="str">
        <f>IF(V17&gt;U17,"部数ｵｰﾊﾞｰ!!","")</f>
        <v/>
      </c>
      <c r="X17" s="1141"/>
      <c r="Y17" s="68"/>
      <c r="Z17" s="1247"/>
    </row>
    <row r="18" spans="1:26" s="32" customFormat="1" ht="18" customHeight="1">
      <c r="A18" s="1277"/>
      <c r="B18" s="229">
        <v>12</v>
      </c>
      <c r="C18" s="749" t="s">
        <v>138</v>
      </c>
      <c r="D18" s="298" t="s">
        <v>125</v>
      </c>
      <c r="E18" s="748">
        <v>2550</v>
      </c>
      <c r="F18" s="557"/>
      <c r="G18" s="755"/>
      <c r="H18" s="225" t="s">
        <v>156</v>
      </c>
      <c r="I18" s="6"/>
      <c r="J18" s="1110">
        <v>26</v>
      </c>
      <c r="K18" s="1142" t="s">
        <v>638</v>
      </c>
      <c r="L18" s="1143"/>
      <c r="M18" s="1144"/>
      <c r="N18" s="1114"/>
      <c r="O18" s="1145"/>
      <c r="P18" s="1121"/>
      <c r="Q18" s="1117"/>
      <c r="R18" s="1135"/>
      <c r="S18" s="1136"/>
      <c r="T18" s="1137"/>
      <c r="U18" s="1138"/>
      <c r="V18" s="1139"/>
      <c r="W18" s="1146" t="str">
        <f>IF(V18&gt;U18,"部数ｵｰﾊﾞｰ!!","")</f>
        <v/>
      </c>
      <c r="X18" s="1141"/>
      <c r="Y18" s="68"/>
      <c r="Z18" s="1247"/>
    </row>
    <row r="19" spans="1:26" s="32" customFormat="1" ht="18" customHeight="1">
      <c r="A19" s="1277"/>
      <c r="B19" s="232">
        <v>13</v>
      </c>
      <c r="C19" s="734" t="s">
        <v>591</v>
      </c>
      <c r="D19" s="54"/>
      <c r="E19" s="563"/>
      <c r="F19" s="557"/>
      <c r="G19" s="756"/>
      <c r="H19" s="494"/>
      <c r="I19" s="6"/>
      <c r="J19" s="1147">
        <v>27</v>
      </c>
      <c r="K19" s="1148" t="s">
        <v>286</v>
      </c>
      <c r="L19" s="1149"/>
      <c r="M19" s="1150">
        <v>6100</v>
      </c>
      <c r="N19" s="1114"/>
      <c r="O19" s="1151"/>
      <c r="P19" s="1152" t="s">
        <v>175</v>
      </c>
      <c r="Q19" s="1117"/>
      <c r="R19" s="1118"/>
      <c r="S19" s="1136"/>
      <c r="T19" s="1137"/>
      <c r="U19" s="1138"/>
      <c r="V19" s="1139"/>
      <c r="W19" s="1146" t="str">
        <f>IF(V19&gt;U19,"部数ｵｰﾊﾞｰ!!","")</f>
        <v/>
      </c>
      <c r="X19" s="1141"/>
      <c r="Y19" s="68"/>
      <c r="Z19" s="1247"/>
    </row>
    <row r="20" spans="1:26" s="32" customFormat="1" ht="18" customHeight="1">
      <c r="A20" s="1277"/>
      <c r="B20" s="555">
        <v>14</v>
      </c>
      <c r="C20" s="749" t="s">
        <v>324</v>
      </c>
      <c r="D20" s="298" t="s">
        <v>125</v>
      </c>
      <c r="E20" s="748">
        <v>4050</v>
      </c>
      <c r="F20" s="504"/>
      <c r="G20" s="755"/>
      <c r="H20" s="503" t="s">
        <v>154</v>
      </c>
      <c r="I20" s="6"/>
      <c r="J20" s="1153">
        <v>28</v>
      </c>
      <c r="K20" s="1133" t="s">
        <v>287</v>
      </c>
      <c r="L20" s="1120" t="s">
        <v>125</v>
      </c>
      <c r="M20" s="1113">
        <v>4550</v>
      </c>
      <c r="N20" s="1127"/>
      <c r="O20" s="1154"/>
      <c r="P20" s="1121" t="s">
        <v>171</v>
      </c>
      <c r="Q20" s="1155"/>
      <c r="R20" s="1294" t="s">
        <v>131</v>
      </c>
      <c r="S20" s="1295"/>
      <c r="T20" s="1272">
        <f>SUM(E7:E20,M7:M20,U7:U20)</f>
        <v>131550</v>
      </c>
      <c r="U20" s="1273"/>
      <c r="V20" s="1156">
        <f>SUM(F7:F20,N7:N20,V7:V19)</f>
        <v>0</v>
      </c>
      <c r="W20" s="1157"/>
      <c r="X20" s="1158"/>
      <c r="Y20" s="68"/>
      <c r="Z20" s="1247"/>
    </row>
    <row r="21" spans="1:26" s="32" customFormat="1" ht="4.5" customHeight="1">
      <c r="A21" s="616"/>
      <c r="B21" s="11"/>
      <c r="C21" s="314"/>
      <c r="D21" s="150"/>
      <c r="E21" s="566"/>
      <c r="F21" s="567"/>
      <c r="G21" s="568"/>
      <c r="H21" s="14"/>
      <c r="I21" s="6"/>
      <c r="J21" s="1159"/>
      <c r="K21" s="1160"/>
      <c r="L21" s="1161"/>
      <c r="M21" s="1162"/>
      <c r="N21" s="1163"/>
      <c r="O21" s="1164"/>
      <c r="P21" s="1165"/>
      <c r="Q21" s="1117"/>
      <c r="R21" s="1166"/>
      <c r="S21" s="1167"/>
      <c r="T21" s="1166"/>
      <c r="U21" s="1168"/>
      <c r="V21" s="1169"/>
      <c r="W21" s="1164"/>
      <c r="X21" s="1170"/>
      <c r="Y21" s="68"/>
      <c r="Z21" s="1247"/>
    </row>
    <row r="22" spans="1:26" s="32" customFormat="1" ht="18" customHeight="1">
      <c r="A22" s="1263" t="s">
        <v>468</v>
      </c>
      <c r="B22" s="229">
        <v>50</v>
      </c>
      <c r="C22" s="747" t="s">
        <v>144</v>
      </c>
      <c r="D22" s="298" t="s">
        <v>125</v>
      </c>
      <c r="E22" s="748">
        <v>2950</v>
      </c>
      <c r="F22" s="574"/>
      <c r="G22" s="755"/>
      <c r="H22" s="225" t="s">
        <v>156</v>
      </c>
      <c r="I22" s="266"/>
      <c r="J22" s="1171">
        <v>60</v>
      </c>
      <c r="K22" s="1111" t="s">
        <v>143</v>
      </c>
      <c r="L22" s="1120" t="s">
        <v>125</v>
      </c>
      <c r="M22" s="1113">
        <v>1200</v>
      </c>
      <c r="N22" s="1172"/>
      <c r="O22" s="1115"/>
      <c r="P22" s="1116" t="s">
        <v>175</v>
      </c>
      <c r="Q22" s="1173"/>
      <c r="R22" s="1174">
        <v>70</v>
      </c>
      <c r="S22" s="1175" t="s">
        <v>706</v>
      </c>
      <c r="T22" s="1125" t="s">
        <v>125</v>
      </c>
      <c r="U22" s="1126">
        <v>5100</v>
      </c>
      <c r="V22" s="1114"/>
      <c r="W22" s="1115"/>
      <c r="X22" s="1121" t="s">
        <v>171</v>
      </c>
      <c r="Y22" s="68"/>
      <c r="Z22" s="1247"/>
    </row>
    <row r="23" spans="1:26" s="32" customFormat="1" ht="18" customHeight="1">
      <c r="A23" s="1264"/>
      <c r="B23" s="229">
        <v>51</v>
      </c>
      <c r="C23" s="747" t="s">
        <v>145</v>
      </c>
      <c r="D23" s="298" t="s">
        <v>125</v>
      </c>
      <c r="E23" s="748">
        <v>2400</v>
      </c>
      <c r="F23" s="557"/>
      <c r="G23" s="755"/>
      <c r="H23" s="225" t="s">
        <v>156</v>
      </c>
      <c r="I23" s="6"/>
      <c r="J23" s="1171">
        <v>61</v>
      </c>
      <c r="K23" s="1111" t="s">
        <v>284</v>
      </c>
      <c r="L23" s="1120" t="s">
        <v>125</v>
      </c>
      <c r="M23" s="1113">
        <v>6900</v>
      </c>
      <c r="N23" s="1114"/>
      <c r="O23" s="1176"/>
      <c r="P23" s="1116" t="s">
        <v>175</v>
      </c>
      <c r="Q23" s="1117"/>
      <c r="R23" s="1135">
        <v>71</v>
      </c>
      <c r="S23" s="1119" t="s">
        <v>134</v>
      </c>
      <c r="T23" s="1120" t="s">
        <v>125</v>
      </c>
      <c r="U23" s="1113">
        <v>4050</v>
      </c>
      <c r="V23" s="1114"/>
      <c r="W23" s="1115"/>
      <c r="X23" s="1121" t="s">
        <v>156</v>
      </c>
      <c r="Y23" s="68"/>
      <c r="Z23" s="1247"/>
    </row>
    <row r="24" spans="1:26" s="32" customFormat="1" ht="18" customHeight="1">
      <c r="A24" s="1264"/>
      <c r="B24" s="229">
        <v>52</v>
      </c>
      <c r="C24" s="747" t="s">
        <v>430</v>
      </c>
      <c r="D24" s="298" t="s">
        <v>125</v>
      </c>
      <c r="E24" s="748">
        <v>2800</v>
      </c>
      <c r="F24" s="557"/>
      <c r="G24" s="755"/>
      <c r="H24" s="225" t="s">
        <v>156</v>
      </c>
      <c r="I24" s="6"/>
      <c r="J24" s="1177">
        <v>62</v>
      </c>
      <c r="K24" s="1183" t="s">
        <v>708</v>
      </c>
      <c r="L24" s="1125"/>
      <c r="M24" s="1182"/>
      <c r="N24" s="1114"/>
      <c r="O24" s="1115"/>
      <c r="P24" s="1116" t="s">
        <v>171</v>
      </c>
      <c r="Q24" s="1168"/>
      <c r="R24" s="1135">
        <v>72</v>
      </c>
      <c r="S24" s="1119" t="s">
        <v>135</v>
      </c>
      <c r="T24" s="1120" t="s">
        <v>125</v>
      </c>
      <c r="U24" s="1113">
        <v>1850</v>
      </c>
      <c r="V24" s="1114"/>
      <c r="W24" s="1115"/>
      <c r="X24" s="1121" t="s">
        <v>156</v>
      </c>
      <c r="Y24" s="68"/>
      <c r="Z24" s="1247"/>
    </row>
    <row r="25" spans="1:26" s="32" customFormat="1" ht="18" customHeight="1">
      <c r="A25" s="1264"/>
      <c r="B25" s="229">
        <v>53</v>
      </c>
      <c r="C25" s="747" t="s">
        <v>697</v>
      </c>
      <c r="D25" s="298" t="s">
        <v>125</v>
      </c>
      <c r="E25" s="748">
        <v>3500</v>
      </c>
      <c r="F25" s="557"/>
      <c r="G25" s="755"/>
      <c r="H25" s="225" t="s">
        <v>163</v>
      </c>
      <c r="I25" s="6"/>
      <c r="J25" s="575">
        <v>63</v>
      </c>
      <c r="K25" s="749" t="s">
        <v>341</v>
      </c>
      <c r="L25" s="298" t="s">
        <v>125</v>
      </c>
      <c r="M25" s="748">
        <v>3900</v>
      </c>
      <c r="N25" s="557"/>
      <c r="O25" s="755"/>
      <c r="P25" s="503" t="s">
        <v>171</v>
      </c>
      <c r="Q25" s="572"/>
      <c r="R25" s="4">
        <v>73</v>
      </c>
      <c r="S25" s="318" t="s">
        <v>216</v>
      </c>
      <c r="T25" s="298" t="s">
        <v>125</v>
      </c>
      <c r="U25" s="748">
        <v>3600</v>
      </c>
      <c r="V25" s="504"/>
      <c r="W25" s="758"/>
      <c r="X25" s="225" t="s">
        <v>217</v>
      </c>
      <c r="Y25" s="68"/>
      <c r="Z25" s="1247"/>
    </row>
    <row r="26" spans="1:26" s="32" customFormat="1" ht="18" customHeight="1">
      <c r="A26" s="1264"/>
      <c r="B26" s="229">
        <v>54</v>
      </c>
      <c r="C26" s="747" t="s">
        <v>283</v>
      </c>
      <c r="D26" s="298" t="s">
        <v>125</v>
      </c>
      <c r="E26" s="748">
        <v>2700</v>
      </c>
      <c r="F26" s="557"/>
      <c r="G26" s="755"/>
      <c r="H26" s="225" t="s">
        <v>156</v>
      </c>
      <c r="I26" s="6"/>
      <c r="J26" s="575">
        <v>64</v>
      </c>
      <c r="K26" s="749" t="s">
        <v>431</v>
      </c>
      <c r="L26" s="298" t="s">
        <v>125</v>
      </c>
      <c r="M26" s="748">
        <v>1550</v>
      </c>
      <c r="N26" s="557"/>
      <c r="O26" s="755"/>
      <c r="P26" s="503" t="s">
        <v>154</v>
      </c>
      <c r="Q26" s="572"/>
      <c r="R26" s="4"/>
      <c r="S26" s="243"/>
      <c r="T26" s="54"/>
      <c r="U26" s="553"/>
      <c r="V26" s="608"/>
      <c r="W26" s="577"/>
      <c r="X26" s="225"/>
      <c r="Y26" s="68"/>
      <c r="Z26" s="1247"/>
    </row>
    <row r="27" spans="1:26" s="32" customFormat="1" ht="18" customHeight="1">
      <c r="A27" s="1264"/>
      <c r="B27" s="229">
        <v>55</v>
      </c>
      <c r="C27" s="747" t="s">
        <v>146</v>
      </c>
      <c r="D27" s="298" t="s">
        <v>125</v>
      </c>
      <c r="E27" s="748">
        <v>2800</v>
      </c>
      <c r="F27" s="557"/>
      <c r="G27" s="755"/>
      <c r="H27" s="225" t="s">
        <v>180</v>
      </c>
      <c r="I27" s="6"/>
      <c r="J27" s="575">
        <v>65</v>
      </c>
      <c r="K27" s="749" t="s">
        <v>432</v>
      </c>
      <c r="L27" s="298" t="s">
        <v>125</v>
      </c>
      <c r="M27" s="748">
        <v>2500</v>
      </c>
      <c r="N27" s="557"/>
      <c r="O27" s="755"/>
      <c r="P27" s="503" t="s">
        <v>154</v>
      </c>
      <c r="Q27" s="572"/>
      <c r="R27" s="83"/>
      <c r="S27" s="81"/>
      <c r="T27" s="234"/>
      <c r="U27" s="275"/>
      <c r="V27" s="82"/>
      <c r="W27" s="81"/>
      <c r="X27" s="81"/>
      <c r="Y27" s="68"/>
      <c r="Z27" s="1247"/>
    </row>
    <row r="28" spans="1:26" s="32" customFormat="1" ht="18" customHeight="1">
      <c r="A28" s="1264"/>
      <c r="B28" s="229">
        <v>56</v>
      </c>
      <c r="C28" s="747" t="s">
        <v>433</v>
      </c>
      <c r="D28" s="298" t="s">
        <v>126</v>
      </c>
      <c r="E28" s="748">
        <v>5550</v>
      </c>
      <c r="F28" s="557"/>
      <c r="G28" s="755"/>
      <c r="H28" s="225" t="s">
        <v>374</v>
      </c>
      <c r="I28" s="6"/>
      <c r="J28" s="575">
        <v>66</v>
      </c>
      <c r="K28" s="749" t="s">
        <v>434</v>
      </c>
      <c r="L28" s="298" t="s">
        <v>125</v>
      </c>
      <c r="M28" s="748">
        <v>5500</v>
      </c>
      <c r="N28" s="557"/>
      <c r="O28" s="755"/>
      <c r="P28" s="503" t="s">
        <v>154</v>
      </c>
      <c r="Q28" s="572"/>
      <c r="R28" s="4"/>
      <c r="S28" s="9"/>
      <c r="T28" s="54"/>
      <c r="U28" s="560"/>
      <c r="V28" s="561"/>
      <c r="W28" s="562"/>
      <c r="X28" s="226"/>
      <c r="Y28" s="68"/>
      <c r="Z28" s="1247"/>
    </row>
    <row r="29" spans="1:26" s="32" customFormat="1" ht="18" customHeight="1">
      <c r="A29" s="1264"/>
      <c r="B29" s="229">
        <v>57</v>
      </c>
      <c r="C29" s="747" t="s">
        <v>435</v>
      </c>
      <c r="D29" s="298" t="s">
        <v>125</v>
      </c>
      <c r="E29" s="748">
        <v>3550</v>
      </c>
      <c r="F29" s="557"/>
      <c r="G29" s="754"/>
      <c r="H29" s="225" t="s">
        <v>176</v>
      </c>
      <c r="I29" s="6"/>
      <c r="J29" s="575">
        <v>67</v>
      </c>
      <c r="K29" s="747" t="s">
        <v>458</v>
      </c>
      <c r="L29" s="298" t="s">
        <v>125</v>
      </c>
      <c r="M29" s="748">
        <v>700</v>
      </c>
      <c r="N29" s="557"/>
      <c r="O29" s="755"/>
      <c r="P29" s="225" t="s">
        <v>154</v>
      </c>
      <c r="Q29" s="572"/>
      <c r="R29" s="4"/>
      <c r="S29" s="9"/>
      <c r="T29" s="54"/>
      <c r="U29" s="560"/>
      <c r="V29" s="565"/>
      <c r="W29" s="562"/>
      <c r="X29" s="226"/>
      <c r="Y29" s="68"/>
      <c r="Z29" s="1247"/>
    </row>
    <row r="30" spans="1:26" s="32" customFormat="1" ht="18" customHeight="1">
      <c r="A30" s="1264"/>
      <c r="B30" s="555">
        <v>58</v>
      </c>
      <c r="C30" s="747" t="s">
        <v>147</v>
      </c>
      <c r="D30" s="298" t="s">
        <v>125</v>
      </c>
      <c r="E30" s="748">
        <v>3250</v>
      </c>
      <c r="F30" s="557"/>
      <c r="G30" s="755"/>
      <c r="H30" s="225" t="s">
        <v>176</v>
      </c>
      <c r="I30" s="6"/>
      <c r="J30" s="575">
        <v>68</v>
      </c>
      <c r="K30" s="747" t="s">
        <v>132</v>
      </c>
      <c r="L30" s="298" t="s">
        <v>125</v>
      </c>
      <c r="M30" s="748">
        <v>1950</v>
      </c>
      <c r="N30" s="557"/>
      <c r="O30" s="755"/>
      <c r="P30" s="503" t="s">
        <v>208</v>
      </c>
      <c r="Q30" s="6"/>
      <c r="R30" s="1328" t="s">
        <v>131</v>
      </c>
      <c r="S30" s="1329"/>
      <c r="T30" s="1261">
        <f>SUM(E22:E31,M22:M31,U22:U29)</f>
        <v>76550</v>
      </c>
      <c r="U30" s="1262"/>
      <c r="V30" s="753">
        <f>SUM(F22:F31,N22:N31,V22:V29)</f>
        <v>0</v>
      </c>
      <c r="W30" s="300"/>
      <c r="X30" s="227"/>
      <c r="Y30" s="68"/>
      <c r="Z30" s="1247"/>
    </row>
    <row r="31" spans="1:26" s="32" customFormat="1" ht="18" customHeight="1">
      <c r="A31" s="1265"/>
      <c r="B31" s="229">
        <v>59</v>
      </c>
      <c r="C31" s="749" t="s">
        <v>142</v>
      </c>
      <c r="D31" s="298" t="s">
        <v>125</v>
      </c>
      <c r="E31" s="748">
        <v>3700</v>
      </c>
      <c r="F31" s="504"/>
      <c r="G31" s="755"/>
      <c r="H31" s="503" t="s">
        <v>173</v>
      </c>
      <c r="I31" s="237"/>
      <c r="J31" s="607">
        <v>69</v>
      </c>
      <c r="K31" s="752" t="s">
        <v>457</v>
      </c>
      <c r="L31" s="750" t="s">
        <v>125</v>
      </c>
      <c r="M31" s="751">
        <v>4550</v>
      </c>
      <c r="N31" s="504"/>
      <c r="O31" s="756"/>
      <c r="P31" s="238" t="s">
        <v>154</v>
      </c>
      <c r="Q31" s="578"/>
      <c r="R31" s="1330" t="s">
        <v>136</v>
      </c>
      <c r="S31" s="1329"/>
      <c r="T31" s="1270">
        <f>SUM(T20,T30)</f>
        <v>208100</v>
      </c>
      <c r="U31" s="1271"/>
      <c r="V31" s="753">
        <f>SUM(V20,V30)</f>
        <v>0</v>
      </c>
      <c r="W31" s="579"/>
      <c r="X31" s="227"/>
      <c r="Y31" s="68"/>
      <c r="Z31" s="1247"/>
    </row>
    <row r="32" spans="1:26" s="32" customFormat="1" ht="2.25" customHeight="1">
      <c r="A32" s="184"/>
      <c r="B32" s="52"/>
      <c r="C32" s="580"/>
      <c r="D32" s="186"/>
      <c r="E32" s="581"/>
      <c r="F32" s="582"/>
      <c r="G32" s="571"/>
      <c r="H32" s="583"/>
      <c r="I32" s="6"/>
      <c r="J32" s="74"/>
      <c r="K32" s="98"/>
      <c r="L32" s="186"/>
      <c r="M32" s="581"/>
      <c r="N32" s="582"/>
      <c r="O32" s="571"/>
      <c r="P32" s="189"/>
      <c r="Q32" s="572"/>
      <c r="R32" s="190"/>
      <c r="S32" s="190"/>
      <c r="T32" s="191"/>
      <c r="U32" s="192"/>
      <c r="V32" s="584"/>
      <c r="W32" s="572"/>
      <c r="X32" s="6"/>
      <c r="Y32" s="68"/>
      <c r="Z32" s="403"/>
    </row>
    <row r="33" spans="1:26" s="32" customFormat="1" ht="10.5" customHeight="1">
      <c r="A33" s="42" t="s">
        <v>612</v>
      </c>
      <c r="S33" s="42"/>
      <c r="U33" s="42" t="s">
        <v>237</v>
      </c>
      <c r="V33" s="34"/>
      <c r="W33" s="34"/>
      <c r="X33" s="34"/>
      <c r="Y33" s="68"/>
      <c r="Z33" s="68"/>
    </row>
    <row r="34" spans="1:26" s="32" customFormat="1" ht="10.5" customHeight="1">
      <c r="A34" s="408" t="s">
        <v>482</v>
      </c>
      <c r="B34" s="36"/>
      <c r="C34" s="36"/>
      <c r="L34" s="37"/>
      <c r="N34" s="585"/>
      <c r="O34" s="585"/>
      <c r="P34" s="585"/>
      <c r="Q34" s="585"/>
      <c r="R34" s="37"/>
      <c r="U34" s="33"/>
      <c r="Y34" s="617"/>
      <c r="Z34" s="617"/>
    </row>
    <row r="35" spans="1:26" s="32" customFormat="1" ht="10.5" customHeight="1">
      <c r="A35" s="408" t="s">
        <v>522</v>
      </c>
      <c r="B35" s="35"/>
      <c r="C35" s="36"/>
      <c r="L35" s="37"/>
      <c r="N35" s="585"/>
      <c r="O35" s="585"/>
      <c r="P35" s="585"/>
      <c r="Q35" s="586"/>
      <c r="R35" s="37"/>
      <c r="U35" s="1218" t="s">
        <v>508</v>
      </c>
      <c r="V35" s="1218"/>
      <c r="W35" s="1218"/>
      <c r="Y35" s="68"/>
      <c r="Z35" s="68"/>
    </row>
    <row r="36" spans="1:26" ht="10.5" customHeight="1">
      <c r="A36" s="408" t="s">
        <v>523</v>
      </c>
      <c r="U36" s="1218"/>
      <c r="V36" s="1218"/>
      <c r="W36" s="1218"/>
    </row>
    <row r="37" spans="1:26">
      <c r="U37" s="1314" t="s">
        <v>509</v>
      </c>
      <c r="V37" s="1314"/>
      <c r="W37" s="1314"/>
    </row>
  </sheetData>
  <mergeCells count="43">
    <mergeCell ref="U35:W36"/>
    <mergeCell ref="U37:W37"/>
    <mergeCell ref="U1:V1"/>
    <mergeCell ref="P3:Q3"/>
    <mergeCell ref="P1:Q2"/>
    <mergeCell ref="R1:T2"/>
    <mergeCell ref="W1:X1"/>
    <mergeCell ref="R30:S30"/>
    <mergeCell ref="R31:S31"/>
    <mergeCell ref="D1:F1"/>
    <mergeCell ref="O2:O3"/>
    <mergeCell ref="G2:K3"/>
    <mergeCell ref="L1:M1"/>
    <mergeCell ref="L2:N3"/>
    <mergeCell ref="C2:F3"/>
    <mergeCell ref="A6:A20"/>
    <mergeCell ref="D6:E6"/>
    <mergeCell ref="L6:M6"/>
    <mergeCell ref="R3:T3"/>
    <mergeCell ref="D4:K4"/>
    <mergeCell ref="A3:B3"/>
    <mergeCell ref="Q4:T4"/>
    <mergeCell ref="L4:M4"/>
    <mergeCell ref="N4:P4"/>
    <mergeCell ref="R20:S20"/>
    <mergeCell ref="Q5:T5"/>
    <mergeCell ref="N5:P5"/>
    <mergeCell ref="A1:B1"/>
    <mergeCell ref="G1:K1"/>
    <mergeCell ref="A4:B4"/>
    <mergeCell ref="Z6:Z31"/>
    <mergeCell ref="U2:V2"/>
    <mergeCell ref="W2:X2"/>
    <mergeCell ref="U4:X5"/>
    <mergeCell ref="U3:X3"/>
    <mergeCell ref="T6:U6"/>
    <mergeCell ref="T30:U30"/>
    <mergeCell ref="A22:A31"/>
    <mergeCell ref="D5:F5"/>
    <mergeCell ref="H5:K5"/>
    <mergeCell ref="T31:U31"/>
    <mergeCell ref="T20:U20"/>
    <mergeCell ref="L5:M5"/>
  </mergeCells>
  <phoneticPr fontId="3"/>
  <conditionalFormatting sqref="V30:V31 V20">
    <cfRule type="cellIs" dxfId="71" priority="4" stopIfTrue="1" operator="equal">
      <formula>"E7&lt;F7"</formula>
    </cfRule>
  </conditionalFormatting>
  <conditionalFormatting sqref="F22:F31 N22:N31 V22:V26 N13:N17 N19:N20 F7:F20 N7:N11 V7:V15">
    <cfRule type="expression" dxfId="70" priority="5" stopIfTrue="1">
      <formula>E7&lt;F7</formula>
    </cfRule>
  </conditionalFormatting>
  <conditionalFormatting sqref="N12">
    <cfRule type="expression" dxfId="69" priority="2" stopIfTrue="1">
      <formula>M12&lt;N12</formula>
    </cfRule>
  </conditionalFormatting>
  <conditionalFormatting sqref="N18">
    <cfRule type="expression" dxfId="68" priority="1" stopIfTrue="1">
      <formula>M18&lt;N18</formula>
    </cfRule>
  </conditionalFormatting>
  <dataValidations count="1">
    <dataValidation imeMode="off" allowBlank="1" showInputMessage="1" showErrorMessage="1" sqref="D1:F1 D5:F5 H5:K5 N1 R1:T3 U4:X5 U2:X2 O2:O3 T30:V31 M7:N20 E7:F20 E22:F31 U22:V26 T20:V20 M22:N31 U7:V15"/>
  </dataValidations>
  <printOptions horizontalCentered="1"/>
  <pageMargins left="0.39370078740157483" right="0" top="0.39370078740157483" bottom="0" header="0.51181102362204722" footer="0.19685039370078741"/>
  <pageSetup paperSize="9" orientation="landscape" cellComments="asDisplayed" horizontalDpi="4294967295" verticalDpi="300"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N35"/>
  <sheetViews>
    <sheetView showGridLines="0" showZeros="0" zoomScaleNormal="100" zoomScaleSheetLayoutView="100" workbookViewId="0">
      <selection activeCell="A3" sqref="A3:B3"/>
    </sheetView>
  </sheetViews>
  <sheetFormatPr defaultRowHeight="13.5"/>
  <cols>
    <col min="1" max="1" width="3.375" style="32" customWidth="1"/>
    <col min="2" max="2" width="2.75" style="32" customWidth="1"/>
    <col min="3" max="3" width="8.625" style="32" customWidth="1"/>
    <col min="4" max="4" width="1.875" style="32" customWidth="1"/>
    <col min="5" max="5" width="6.375" style="32" customWidth="1"/>
    <col min="6" max="6" width="9.625" style="32" customWidth="1"/>
    <col min="7" max="7" width="8.875" style="32" customWidth="1"/>
    <col min="8" max="8" width="5.125" style="32" customWidth="1"/>
    <col min="9" max="9" width="0.875" style="32" customWidth="1"/>
    <col min="10" max="10" width="2.75" style="32" customWidth="1"/>
    <col min="11" max="11" width="8.625" style="32" customWidth="1"/>
    <col min="12" max="12" width="1.875" style="32" customWidth="1"/>
    <col min="13" max="13" width="6.375" style="32" customWidth="1"/>
    <col min="14" max="14" width="9.625" style="32" customWidth="1"/>
    <col min="15" max="15" width="8.875" style="32" customWidth="1"/>
    <col min="16" max="16" width="5.125" style="32" customWidth="1"/>
    <col min="17" max="17" width="0.875" style="32" customWidth="1"/>
    <col min="18" max="18" width="2.75" style="32" customWidth="1"/>
    <col min="19" max="19" width="8.625" style="32" customWidth="1"/>
    <col min="20" max="20" width="1.875" style="32" customWidth="1"/>
    <col min="21" max="21" width="6.375" style="32" customWidth="1"/>
    <col min="22" max="22" width="9.625" style="32" customWidth="1"/>
    <col min="23" max="23" width="8.875" style="32" customWidth="1"/>
    <col min="24" max="24" width="5.125" style="68" customWidth="1"/>
    <col min="25" max="25" width="0.875" style="68" customWidth="1"/>
    <col min="26" max="26" width="3.125" style="68" customWidth="1"/>
    <col min="27" max="16384" width="9" style="68"/>
  </cols>
  <sheetData>
    <row r="1" spans="1:40" s="382" customFormat="1" ht="18" customHeight="1">
      <c r="A1" s="1390" t="str">
        <f>市内河!A1</f>
        <v>令和元年</v>
      </c>
      <c r="B1" s="1390"/>
      <c r="C1" s="1000" t="s">
        <v>241</v>
      </c>
      <c r="D1" s="1406">
        <f>市内河!$D$1</f>
        <v>0</v>
      </c>
      <c r="E1" s="1407"/>
      <c r="F1" s="1408"/>
      <c r="G1" s="1359" t="s">
        <v>254</v>
      </c>
      <c r="H1" s="1360"/>
      <c r="I1" s="1360"/>
      <c r="J1" s="1360"/>
      <c r="K1" s="1360"/>
      <c r="L1" s="1001" t="s">
        <v>382</v>
      </c>
      <c r="M1" s="1002"/>
      <c r="N1" s="1003">
        <f>市内河!$N$1</f>
        <v>0</v>
      </c>
      <c r="O1" s="1001" t="s">
        <v>383</v>
      </c>
      <c r="P1" s="1335" t="s">
        <v>297</v>
      </c>
      <c r="Q1" s="1336"/>
      <c r="R1" s="1322">
        <f>市内河!$R$1</f>
        <v>0</v>
      </c>
      <c r="S1" s="1365"/>
      <c r="T1" s="1365"/>
      <c r="U1" s="1361" t="s">
        <v>385</v>
      </c>
      <c r="V1" s="1334"/>
      <c r="W1" s="1333" t="s">
        <v>117</v>
      </c>
      <c r="X1" s="1334"/>
      <c r="Z1" s="393"/>
    </row>
    <row r="2" spans="1:40" s="385" customFormat="1" ht="16.5" customHeight="1">
      <c r="A2" s="1004">
        <v>43770</v>
      </c>
      <c r="B2" s="1005" t="s">
        <v>356</v>
      </c>
      <c r="C2" s="1341">
        <f>市内河!C2</f>
        <v>0</v>
      </c>
      <c r="D2" s="1342"/>
      <c r="E2" s="1342"/>
      <c r="F2" s="1342"/>
      <c r="G2" s="1342">
        <f>市内河!G2</f>
        <v>0</v>
      </c>
      <c r="H2" s="1345"/>
      <c r="I2" s="1345"/>
      <c r="J2" s="1345"/>
      <c r="K2" s="1345"/>
      <c r="L2" s="1362">
        <f>市内河!L2</f>
        <v>0</v>
      </c>
      <c r="M2" s="1363"/>
      <c r="N2" s="1363"/>
      <c r="O2" s="1369">
        <f>市内河!O2</f>
        <v>0</v>
      </c>
      <c r="P2" s="1337"/>
      <c r="Q2" s="1338"/>
      <c r="R2" s="1357"/>
      <c r="S2" s="1357"/>
      <c r="T2" s="1357"/>
      <c r="U2" s="1386">
        <f>市内河!U2</f>
        <v>0</v>
      </c>
      <c r="V2" s="1387"/>
      <c r="W2" s="1404">
        <f>市内河!W2</f>
        <v>0</v>
      </c>
      <c r="X2" s="1405"/>
      <c r="Y2" s="383"/>
      <c r="Z2" s="392"/>
      <c r="AA2" s="382"/>
      <c r="AB2" s="382"/>
      <c r="AC2" s="382"/>
      <c r="AD2" s="382"/>
      <c r="AE2" s="382"/>
      <c r="AF2" s="382"/>
      <c r="AG2" s="382"/>
      <c r="AH2" s="382"/>
      <c r="AI2" s="382"/>
      <c r="AJ2" s="382"/>
      <c r="AK2" s="382"/>
      <c r="AL2" s="382"/>
      <c r="AM2" s="382"/>
      <c r="AN2" s="382"/>
    </row>
    <row r="3" spans="1:40" s="385" customFormat="1" ht="20.25" customHeight="1">
      <c r="A3" s="1340" t="s">
        <v>148</v>
      </c>
      <c r="B3" s="1340"/>
      <c r="C3" s="1343"/>
      <c r="D3" s="1344"/>
      <c r="E3" s="1344"/>
      <c r="F3" s="1344"/>
      <c r="G3" s="1346"/>
      <c r="H3" s="1346"/>
      <c r="I3" s="1346"/>
      <c r="J3" s="1346"/>
      <c r="K3" s="1346"/>
      <c r="L3" s="1364"/>
      <c r="M3" s="1364"/>
      <c r="N3" s="1364"/>
      <c r="O3" s="1370"/>
      <c r="P3" s="1006" t="s">
        <v>103</v>
      </c>
      <c r="Q3" s="1007"/>
      <c r="R3" s="1366">
        <f>SUM(F30,N30,V30)</f>
        <v>0</v>
      </c>
      <c r="S3" s="1367"/>
      <c r="T3" s="1368"/>
      <c r="U3" s="1402" t="s">
        <v>384</v>
      </c>
      <c r="V3" s="1360"/>
      <c r="W3" s="1360"/>
      <c r="X3" s="1403"/>
      <c r="Y3" s="383"/>
      <c r="Z3" s="383"/>
      <c r="AA3" s="382"/>
      <c r="AB3" s="382"/>
      <c r="AC3" s="382"/>
      <c r="AD3" s="382"/>
      <c r="AE3" s="382"/>
      <c r="AF3" s="382"/>
      <c r="AG3" s="382"/>
      <c r="AH3" s="382"/>
      <c r="AI3" s="382"/>
      <c r="AJ3" s="382"/>
      <c r="AK3" s="382"/>
      <c r="AL3" s="382"/>
      <c r="AM3" s="382"/>
      <c r="AN3" s="382"/>
    </row>
    <row r="4" spans="1:40" s="385" customFormat="1" ht="18" customHeight="1">
      <c r="A4" s="1340" t="s">
        <v>294</v>
      </c>
      <c r="B4" s="1340"/>
      <c r="C4" s="1008" t="s">
        <v>274</v>
      </c>
      <c r="D4" s="1350">
        <f>市内河!D4</f>
        <v>0</v>
      </c>
      <c r="E4" s="1351"/>
      <c r="F4" s="1351"/>
      <c r="G4" s="1351"/>
      <c r="H4" s="1351"/>
      <c r="I4" s="1351"/>
      <c r="J4" s="1351"/>
      <c r="K4" s="1352"/>
      <c r="L4" s="1388" t="s">
        <v>118</v>
      </c>
      <c r="M4" s="1389"/>
      <c r="N4" s="1356">
        <f>市内河!N4</f>
        <v>0</v>
      </c>
      <c r="O4" s="1357"/>
      <c r="P4" s="1358"/>
      <c r="Q4" s="1378" t="s">
        <v>353</v>
      </c>
      <c r="R4" s="1379"/>
      <c r="S4" s="1379"/>
      <c r="T4" s="1379"/>
      <c r="U4" s="1380">
        <f>市内河!$U$4</f>
        <v>0</v>
      </c>
      <c r="V4" s="1381"/>
      <c r="W4" s="1381"/>
      <c r="X4" s="1382"/>
      <c r="Y4" s="383"/>
      <c r="Z4" s="386">
        <v>2</v>
      </c>
      <c r="AA4" s="382"/>
      <c r="AB4" s="382"/>
      <c r="AC4" s="382"/>
      <c r="AD4" s="382"/>
      <c r="AE4" s="382"/>
      <c r="AF4" s="382"/>
      <c r="AG4" s="382"/>
      <c r="AH4" s="382"/>
      <c r="AI4" s="382"/>
      <c r="AJ4" s="382"/>
      <c r="AK4" s="382"/>
      <c r="AL4" s="382"/>
      <c r="AM4" s="382"/>
      <c r="AN4" s="382"/>
    </row>
    <row r="5" spans="1:40" s="385" customFormat="1" ht="18" customHeight="1">
      <c r="A5" s="1009"/>
      <c r="B5" s="1010"/>
      <c r="C5" s="1011" t="s">
        <v>346</v>
      </c>
      <c r="D5" s="1355">
        <f>市内河!D5</f>
        <v>0</v>
      </c>
      <c r="E5" s="1355"/>
      <c r="F5" s="1355"/>
      <c r="G5" s="1012" t="s">
        <v>360</v>
      </c>
      <c r="H5" s="1353">
        <f>市内河!H5</f>
        <v>0</v>
      </c>
      <c r="I5" s="1353"/>
      <c r="J5" s="1353"/>
      <c r="K5" s="1354"/>
      <c r="L5" s="1393" t="s">
        <v>119</v>
      </c>
      <c r="M5" s="1394"/>
      <c r="N5" s="1375">
        <f>市内河!N5</f>
        <v>0</v>
      </c>
      <c r="O5" s="1376"/>
      <c r="P5" s="1377"/>
      <c r="Q5" s="1399"/>
      <c r="R5" s="1400"/>
      <c r="S5" s="1400"/>
      <c r="T5" s="1400"/>
      <c r="U5" s="1383"/>
      <c r="V5" s="1384"/>
      <c r="W5" s="1384"/>
      <c r="X5" s="1385"/>
      <c r="Y5" s="383"/>
      <c r="Z5" s="383"/>
      <c r="AA5" s="382"/>
      <c r="AF5" s="382"/>
      <c r="AG5" s="382"/>
      <c r="AH5" s="382"/>
      <c r="AI5" s="382"/>
      <c r="AJ5" s="382"/>
      <c r="AK5" s="382"/>
      <c r="AL5" s="382"/>
      <c r="AM5" s="382"/>
      <c r="AN5" s="382"/>
    </row>
    <row r="6" spans="1:40" s="32" customFormat="1" ht="16.5" customHeight="1">
      <c r="A6" s="1276" t="s">
        <v>319</v>
      </c>
      <c r="B6" s="1371" t="s">
        <v>149</v>
      </c>
      <c r="C6" s="1372"/>
      <c r="D6" s="1372"/>
      <c r="E6" s="1372"/>
      <c r="F6" s="1373"/>
      <c r="G6" s="1372"/>
      <c r="H6" s="1374"/>
      <c r="I6" s="422"/>
      <c r="J6" s="1395" t="s">
        <v>150</v>
      </c>
      <c r="K6" s="1396"/>
      <c r="L6" s="1396"/>
      <c r="M6" s="1396"/>
      <c r="N6" s="1396"/>
      <c r="O6" s="1396"/>
      <c r="P6" s="1397"/>
      <c r="Q6" s="422"/>
      <c r="R6" s="1401" t="s">
        <v>151</v>
      </c>
      <c r="S6" s="1372"/>
      <c r="T6" s="1372"/>
      <c r="U6" s="1372"/>
      <c r="V6" s="1373"/>
      <c r="W6" s="1372"/>
      <c r="X6" s="1374"/>
      <c r="Y6" s="51"/>
      <c r="Z6" s="1391" t="s">
        <v>334</v>
      </c>
      <c r="AA6" s="376"/>
      <c r="AF6" s="68"/>
    </row>
    <row r="7" spans="1:40" s="32" customFormat="1" ht="16.5" customHeight="1">
      <c r="A7" s="1331"/>
      <c r="B7" s="223" t="s">
        <v>137</v>
      </c>
      <c r="C7" s="223" t="s">
        <v>120</v>
      </c>
      <c r="D7" s="1259" t="s">
        <v>302</v>
      </c>
      <c r="E7" s="1260"/>
      <c r="F7" s="342"/>
      <c r="G7" s="241"/>
      <c r="H7" s="414" t="s">
        <v>123</v>
      </c>
      <c r="I7" s="423"/>
      <c r="J7" s="224" t="s">
        <v>137</v>
      </c>
      <c r="K7" s="224" t="s">
        <v>120</v>
      </c>
      <c r="L7" s="1278" t="s">
        <v>302</v>
      </c>
      <c r="M7" s="1279"/>
      <c r="N7" s="1047" t="s">
        <v>626</v>
      </c>
      <c r="O7" s="424"/>
      <c r="P7" s="224" t="s">
        <v>123</v>
      </c>
      <c r="Q7" s="423"/>
      <c r="R7" s="425" t="s">
        <v>425</v>
      </c>
      <c r="S7" s="223" t="s">
        <v>120</v>
      </c>
      <c r="T7" s="1259" t="s">
        <v>302</v>
      </c>
      <c r="U7" s="1260"/>
      <c r="V7" s="342" t="s">
        <v>122</v>
      </c>
      <c r="W7" s="241"/>
      <c r="X7" s="414" t="s">
        <v>123</v>
      </c>
      <c r="Y7" s="52"/>
      <c r="Z7" s="1392"/>
      <c r="AA7" s="68"/>
      <c r="AF7" s="68"/>
    </row>
    <row r="8" spans="1:40" s="32" customFormat="1" ht="16.5" customHeight="1">
      <c r="A8" s="1331"/>
      <c r="B8" s="240">
        <v>1</v>
      </c>
      <c r="C8" s="243" t="s">
        <v>153</v>
      </c>
      <c r="D8" s="283"/>
      <c r="E8" s="426">
        <v>3900</v>
      </c>
      <c r="F8" s="746"/>
      <c r="G8" s="759"/>
      <c r="H8" s="419" t="s">
        <v>154</v>
      </c>
      <c r="I8" s="427"/>
      <c r="J8" s="229">
        <v>1</v>
      </c>
      <c r="K8" s="243" t="s">
        <v>153</v>
      </c>
      <c r="L8" s="54"/>
      <c r="M8" s="524">
        <v>1900</v>
      </c>
      <c r="N8" s="650"/>
      <c r="O8" s="764"/>
      <c r="P8" s="225" t="s">
        <v>157</v>
      </c>
      <c r="Q8" s="428"/>
      <c r="R8" s="624">
        <v>1</v>
      </c>
      <c r="S8" s="625" t="s">
        <v>110</v>
      </c>
      <c r="T8" s="626"/>
      <c r="U8" s="623">
        <v>1420</v>
      </c>
      <c r="V8" s="744"/>
      <c r="W8" s="768" t="s">
        <v>116</v>
      </c>
      <c r="X8" s="627" t="s">
        <v>169</v>
      </c>
      <c r="Y8" s="53"/>
      <c r="Z8" s="1392"/>
      <c r="AA8" s="68"/>
      <c r="AF8" s="68"/>
    </row>
    <row r="9" spans="1:40" s="32" customFormat="1" ht="16.5" customHeight="1">
      <c r="A9" s="1331"/>
      <c r="B9" s="240">
        <v>2</v>
      </c>
      <c r="C9" s="308" t="s">
        <v>111</v>
      </c>
      <c r="D9" s="239"/>
      <c r="E9" s="19">
        <v>1100</v>
      </c>
      <c r="F9" s="746"/>
      <c r="G9" s="760"/>
      <c r="H9" s="419" t="s">
        <v>154</v>
      </c>
      <c r="I9" s="53"/>
      <c r="J9" s="229">
        <v>2</v>
      </c>
      <c r="K9" s="243" t="s">
        <v>376</v>
      </c>
      <c r="L9" s="54"/>
      <c r="M9" s="622">
        <v>1600</v>
      </c>
      <c r="N9" s="650"/>
      <c r="O9" s="761"/>
      <c r="P9" s="225" t="s">
        <v>154</v>
      </c>
      <c r="Q9" s="430"/>
      <c r="R9" s="624">
        <v>2</v>
      </c>
      <c r="S9" s="628" t="s">
        <v>160</v>
      </c>
      <c r="T9" s="629"/>
      <c r="U9" s="623">
        <v>850</v>
      </c>
      <c r="V9" s="744"/>
      <c r="W9" s="769"/>
      <c r="X9" s="627" t="s">
        <v>154</v>
      </c>
      <c r="Y9" s="53"/>
      <c r="Z9" s="1392"/>
      <c r="AA9" s="68"/>
      <c r="AF9" s="68"/>
    </row>
    <row r="10" spans="1:40" s="32" customFormat="1" ht="16.5" customHeight="1">
      <c r="A10" s="1331"/>
      <c r="B10" s="240">
        <v>3</v>
      </c>
      <c r="C10" s="243" t="s">
        <v>168</v>
      </c>
      <c r="D10" s="283"/>
      <c r="E10" s="5">
        <v>1250</v>
      </c>
      <c r="F10" s="746"/>
      <c r="G10" s="761"/>
      <c r="H10" s="419" t="s">
        <v>154</v>
      </c>
      <c r="I10" s="53"/>
      <c r="J10" s="229">
        <v>3</v>
      </c>
      <c r="K10" s="243" t="s">
        <v>292</v>
      </c>
      <c r="L10" s="54"/>
      <c r="M10" s="553">
        <v>1550</v>
      </c>
      <c r="N10" s="651"/>
      <c r="O10" s="765"/>
      <c r="P10" s="225" t="s">
        <v>169</v>
      </c>
      <c r="Q10" s="430"/>
      <c r="R10" s="624">
        <v>3</v>
      </c>
      <c r="S10" s="625" t="s">
        <v>109</v>
      </c>
      <c r="T10" s="630"/>
      <c r="U10" s="553">
        <v>850</v>
      </c>
      <c r="V10" s="744"/>
      <c r="W10" s="770"/>
      <c r="X10" s="632" t="s">
        <v>173</v>
      </c>
      <c r="Y10" s="53"/>
      <c r="Z10" s="1392"/>
      <c r="AA10" s="68"/>
      <c r="AB10" s="68"/>
      <c r="AC10" s="68"/>
      <c r="AD10" s="68"/>
      <c r="AE10" s="68"/>
      <c r="AF10" s="68"/>
    </row>
    <row r="11" spans="1:40" s="32" customFormat="1" ht="16.5" customHeight="1">
      <c r="A11" s="1331"/>
      <c r="B11" s="240">
        <v>4</v>
      </c>
      <c r="C11" s="243" t="s">
        <v>164</v>
      </c>
      <c r="D11" s="54" t="s">
        <v>125</v>
      </c>
      <c r="E11" s="5">
        <v>2600</v>
      </c>
      <c r="F11" s="746"/>
      <c r="G11" s="761"/>
      <c r="H11" s="419" t="s">
        <v>154</v>
      </c>
      <c r="I11" s="53"/>
      <c r="J11" s="229">
        <v>4</v>
      </c>
      <c r="K11" s="243" t="s">
        <v>293</v>
      </c>
      <c r="L11" s="54"/>
      <c r="M11" s="553">
        <v>1500</v>
      </c>
      <c r="N11" s="651"/>
      <c r="O11" s="761"/>
      <c r="P11" s="225" t="s">
        <v>173</v>
      </c>
      <c r="Q11" s="430"/>
      <c r="R11" s="624">
        <v>4</v>
      </c>
      <c r="S11" s="625" t="s">
        <v>517</v>
      </c>
      <c r="T11" s="630"/>
      <c r="U11" s="623">
        <v>2400</v>
      </c>
      <c r="V11" s="744"/>
      <c r="W11" s="770" t="s">
        <v>116</v>
      </c>
      <c r="X11" s="633" t="s">
        <v>175</v>
      </c>
      <c r="Y11" s="53"/>
      <c r="Z11" s="1392"/>
      <c r="AA11" s="68"/>
      <c r="AB11" s="68"/>
      <c r="AC11" s="68"/>
      <c r="AD11" s="68"/>
      <c r="AE11" s="68"/>
      <c r="AF11" s="68"/>
    </row>
    <row r="12" spans="1:40" s="32" customFormat="1" ht="16.5" customHeight="1">
      <c r="A12" s="1331"/>
      <c r="B12" s="240">
        <v>5</v>
      </c>
      <c r="C12" s="243" t="s">
        <v>109</v>
      </c>
      <c r="D12" s="283" t="s">
        <v>125</v>
      </c>
      <c r="E12" s="5">
        <v>4600</v>
      </c>
      <c r="F12" s="746"/>
      <c r="G12" s="761"/>
      <c r="H12" s="419" t="s">
        <v>402</v>
      </c>
      <c r="I12" s="53"/>
      <c r="J12" s="229">
        <v>5</v>
      </c>
      <c r="K12" s="243" t="s">
        <v>321</v>
      </c>
      <c r="L12" s="54"/>
      <c r="M12" s="524">
        <v>1200</v>
      </c>
      <c r="N12" s="652"/>
      <c r="O12" s="766"/>
      <c r="P12" s="225" t="s">
        <v>154</v>
      </c>
      <c r="Q12" s="430"/>
      <c r="R12" s="624">
        <v>5</v>
      </c>
      <c r="S12" s="625" t="s">
        <v>158</v>
      </c>
      <c r="T12" s="630"/>
      <c r="U12" s="623">
        <v>1550</v>
      </c>
      <c r="V12" s="344"/>
      <c r="W12" s="770" t="s">
        <v>116</v>
      </c>
      <c r="X12" s="627" t="s">
        <v>171</v>
      </c>
      <c r="Y12" s="55"/>
      <c r="Z12" s="1392"/>
      <c r="AA12" s="68"/>
      <c r="AB12" s="68"/>
      <c r="AC12" s="68"/>
      <c r="AD12" s="68"/>
      <c r="AE12" s="68"/>
      <c r="AF12" s="68"/>
    </row>
    <row r="13" spans="1:40" s="32" customFormat="1" ht="16.5" customHeight="1">
      <c r="A13" s="1331"/>
      <c r="B13" s="240">
        <v>6</v>
      </c>
      <c r="C13" s="243" t="s">
        <v>172</v>
      </c>
      <c r="D13" s="1044" t="s">
        <v>654</v>
      </c>
      <c r="E13" s="1045"/>
      <c r="F13" s="1045"/>
      <c r="G13" s="1046"/>
      <c r="H13" s="419"/>
      <c r="I13" s="55"/>
      <c r="J13" s="229">
        <v>6</v>
      </c>
      <c r="K13" s="243" t="s">
        <v>161</v>
      </c>
      <c r="L13" s="54"/>
      <c r="M13" s="524">
        <v>1400</v>
      </c>
      <c r="N13" s="652"/>
      <c r="O13" s="766"/>
      <c r="P13" s="225" t="s">
        <v>349</v>
      </c>
      <c r="Q13" s="430"/>
      <c r="R13" s="624"/>
      <c r="S13" s="625"/>
      <c r="T13" s="630"/>
      <c r="U13" s="623"/>
      <c r="V13" s="634"/>
      <c r="W13" s="631"/>
      <c r="X13" s="627"/>
      <c r="Y13" s="53"/>
      <c r="Z13" s="1392"/>
      <c r="AA13" s="68"/>
      <c r="AB13" s="68"/>
      <c r="AC13" s="68"/>
      <c r="AD13" s="68"/>
      <c r="AE13" s="68"/>
      <c r="AF13" s="68"/>
    </row>
    <row r="14" spans="1:40" s="32" customFormat="1" ht="16.5" customHeight="1">
      <c r="A14" s="1331"/>
      <c r="B14" s="240">
        <v>7</v>
      </c>
      <c r="C14" s="243" t="s">
        <v>179</v>
      </c>
      <c r="D14" s="54" t="s">
        <v>125</v>
      </c>
      <c r="E14" s="5">
        <v>2000</v>
      </c>
      <c r="F14" s="746"/>
      <c r="G14" s="761"/>
      <c r="H14" s="419" t="s">
        <v>165</v>
      </c>
      <c r="I14" s="53"/>
      <c r="J14" s="229">
        <v>7</v>
      </c>
      <c r="K14" s="243" t="s">
        <v>140</v>
      </c>
      <c r="L14" s="54"/>
      <c r="M14" s="524">
        <v>1200</v>
      </c>
      <c r="N14" s="652"/>
      <c r="O14" s="766"/>
      <c r="P14" s="225" t="s">
        <v>424</v>
      </c>
      <c r="Q14" s="430"/>
      <c r="R14" s="240"/>
      <c r="S14" s="9"/>
      <c r="T14" s="431"/>
      <c r="U14" s="260"/>
      <c r="V14" s="432"/>
      <c r="W14" s="433"/>
      <c r="X14" s="225"/>
      <c r="Y14" s="53"/>
      <c r="Z14" s="1392"/>
      <c r="AA14" s="68"/>
      <c r="AB14" s="68"/>
      <c r="AC14" s="68"/>
      <c r="AD14" s="68"/>
      <c r="AE14" s="68"/>
      <c r="AF14" s="68"/>
    </row>
    <row r="15" spans="1:40" s="32" customFormat="1" ht="16.5" customHeight="1">
      <c r="A15" s="1331"/>
      <c r="B15" s="240">
        <v>8</v>
      </c>
      <c r="C15" s="243" t="s">
        <v>616</v>
      </c>
      <c r="D15" s="54" t="s">
        <v>125</v>
      </c>
      <c r="E15" s="5">
        <v>3450</v>
      </c>
      <c r="F15" s="746"/>
      <c r="G15" s="761"/>
      <c r="H15" s="225" t="s">
        <v>178</v>
      </c>
      <c r="I15" s="53"/>
      <c r="J15" s="229">
        <v>8</v>
      </c>
      <c r="K15" s="243" t="s">
        <v>127</v>
      </c>
      <c r="L15" s="54"/>
      <c r="M15" s="524">
        <v>1650</v>
      </c>
      <c r="N15" s="652"/>
      <c r="O15" s="766"/>
      <c r="P15" s="502" t="s">
        <v>175</v>
      </c>
      <c r="Q15" s="430"/>
      <c r="R15" s="240"/>
      <c r="S15" s="9"/>
      <c r="T15" s="431"/>
      <c r="U15" s="260"/>
      <c r="V15" s="432"/>
      <c r="W15" s="433"/>
      <c r="X15" s="225"/>
      <c r="Y15" s="53"/>
      <c r="Z15" s="1392"/>
      <c r="AA15" s="68"/>
      <c r="AB15" s="68"/>
      <c r="AC15" s="68"/>
      <c r="AD15" s="68"/>
      <c r="AE15" s="68"/>
      <c r="AF15" s="68"/>
    </row>
    <row r="16" spans="1:40" s="32" customFormat="1" ht="16.5" customHeight="1">
      <c r="A16" s="1331"/>
      <c r="B16" s="240">
        <v>9</v>
      </c>
      <c r="C16" s="243" t="s">
        <v>617</v>
      </c>
      <c r="D16" s="1044" t="s">
        <v>618</v>
      </c>
      <c r="E16" s="1045"/>
      <c r="F16" s="1045"/>
      <c r="G16" s="1046"/>
      <c r="H16" s="225"/>
      <c r="I16" s="53"/>
      <c r="J16" s="229">
        <v>9</v>
      </c>
      <c r="K16" s="243" t="s">
        <v>181</v>
      </c>
      <c r="L16" s="54"/>
      <c r="M16" s="524">
        <v>1800</v>
      </c>
      <c r="N16" s="652"/>
      <c r="O16" s="766"/>
      <c r="P16" s="503" t="s">
        <v>175</v>
      </c>
      <c r="Q16" s="430"/>
      <c r="R16" s="240"/>
      <c r="S16" s="9"/>
      <c r="T16" s="431"/>
      <c r="U16" s="260"/>
      <c r="V16" s="432"/>
      <c r="W16" s="433"/>
      <c r="X16" s="225"/>
      <c r="Y16" s="53"/>
      <c r="Z16" s="1392"/>
      <c r="AA16" s="68"/>
      <c r="AB16" s="68"/>
      <c r="AC16" s="68"/>
      <c r="AD16" s="68"/>
      <c r="AE16" s="68"/>
      <c r="AF16" s="68"/>
    </row>
    <row r="17" spans="1:40" s="32" customFormat="1" ht="16.5" customHeight="1">
      <c r="A17" s="1331"/>
      <c r="B17" s="240">
        <v>10</v>
      </c>
      <c r="C17" s="243" t="s">
        <v>239</v>
      </c>
      <c r="D17" s="283" t="s">
        <v>125</v>
      </c>
      <c r="E17" s="5">
        <v>1950</v>
      </c>
      <c r="F17" s="746"/>
      <c r="G17" s="761"/>
      <c r="H17" s="419" t="s">
        <v>176</v>
      </c>
      <c r="I17" s="55"/>
      <c r="J17" s="229">
        <v>10</v>
      </c>
      <c r="K17" s="243" t="s">
        <v>158</v>
      </c>
      <c r="L17" s="57"/>
      <c r="M17" s="524">
        <v>2300</v>
      </c>
      <c r="N17" s="652"/>
      <c r="O17" s="766"/>
      <c r="P17" s="225" t="s">
        <v>174</v>
      </c>
      <c r="Q17" s="430"/>
      <c r="R17" s="240"/>
      <c r="S17" s="9"/>
      <c r="T17" s="431"/>
      <c r="U17" s="260"/>
      <c r="V17" s="434"/>
      <c r="W17" s="435"/>
      <c r="X17" s="225"/>
      <c r="Y17" s="53"/>
      <c r="Z17" s="1392"/>
      <c r="AA17" s="68"/>
      <c r="AB17" s="68"/>
      <c r="AC17" s="68"/>
      <c r="AD17" s="68"/>
      <c r="AE17" s="68"/>
      <c r="AF17" s="68"/>
    </row>
    <row r="18" spans="1:40" s="32" customFormat="1" ht="16.5" customHeight="1">
      <c r="A18" s="1331"/>
      <c r="B18" s="240">
        <v>11</v>
      </c>
      <c r="C18" s="308" t="s">
        <v>127</v>
      </c>
      <c r="D18" s="239"/>
      <c r="E18" s="19">
        <v>2000</v>
      </c>
      <c r="F18" s="746"/>
      <c r="G18" s="760"/>
      <c r="H18" s="419" t="s">
        <v>167</v>
      </c>
      <c r="I18" s="53"/>
      <c r="J18" s="229">
        <v>11</v>
      </c>
      <c r="K18" s="243" t="s">
        <v>130</v>
      </c>
      <c r="L18" s="57"/>
      <c r="M18" s="524">
        <v>1300</v>
      </c>
      <c r="N18" s="652"/>
      <c r="O18" s="766"/>
      <c r="P18" s="225" t="s">
        <v>171</v>
      </c>
      <c r="Q18" s="436"/>
      <c r="R18" s="240"/>
      <c r="S18" s="9"/>
      <c r="T18" s="431"/>
      <c r="U18" s="260"/>
      <c r="V18" s="437"/>
      <c r="W18" s="433"/>
      <c r="X18" s="225"/>
      <c r="Y18" s="53"/>
      <c r="Z18" s="1392"/>
      <c r="AA18" s="68"/>
      <c r="AB18" s="68"/>
      <c r="AC18" s="68"/>
      <c r="AD18" s="68"/>
      <c r="AE18" s="68"/>
      <c r="AF18" s="68"/>
    </row>
    <row r="19" spans="1:40" s="32" customFormat="1" ht="16.5" customHeight="1">
      <c r="A19" s="1331"/>
      <c r="B19" s="240">
        <v>12</v>
      </c>
      <c r="C19" s="243" t="s">
        <v>129</v>
      </c>
      <c r="D19" s="54" t="s">
        <v>125</v>
      </c>
      <c r="E19" s="5">
        <v>3000</v>
      </c>
      <c r="F19" s="746"/>
      <c r="G19" s="761"/>
      <c r="H19" s="225" t="s">
        <v>695</v>
      </c>
      <c r="I19" s="53"/>
      <c r="J19" s="229">
        <v>12</v>
      </c>
      <c r="K19" s="243" t="s">
        <v>363</v>
      </c>
      <c r="L19" s="415"/>
      <c r="M19" s="524">
        <v>1250</v>
      </c>
      <c r="N19" s="651"/>
      <c r="O19" s="761"/>
      <c r="P19" s="225" t="s">
        <v>159</v>
      </c>
      <c r="Q19" s="436"/>
      <c r="R19" s="438"/>
      <c r="S19" s="439"/>
      <c r="T19" s="440"/>
      <c r="U19" s="441"/>
      <c r="V19" s="442"/>
      <c r="W19" s="443"/>
      <c r="X19" s="444"/>
      <c r="Y19" s="58"/>
      <c r="Z19" s="1392"/>
      <c r="AA19" s="68"/>
      <c r="AB19" s="68"/>
      <c r="AC19" s="68"/>
      <c r="AD19" s="68"/>
      <c r="AE19" s="68"/>
      <c r="AF19" s="68"/>
    </row>
    <row r="20" spans="1:40" s="32" customFormat="1" ht="16.5" customHeight="1">
      <c r="A20" s="1331"/>
      <c r="B20" s="240">
        <v>13</v>
      </c>
      <c r="C20" s="243" t="s">
        <v>145</v>
      </c>
      <c r="D20" s="54" t="s">
        <v>125</v>
      </c>
      <c r="E20" s="5">
        <v>3600</v>
      </c>
      <c r="F20" s="746"/>
      <c r="G20" s="761"/>
      <c r="H20" s="225" t="s">
        <v>156</v>
      </c>
      <c r="I20" s="53"/>
      <c r="J20" s="229">
        <v>13</v>
      </c>
      <c r="K20" s="243" t="s">
        <v>182</v>
      </c>
      <c r="L20" s="54"/>
      <c r="M20" s="553">
        <v>3550</v>
      </c>
      <c r="N20" s="651"/>
      <c r="O20" s="761"/>
      <c r="P20" s="225" t="s">
        <v>177</v>
      </c>
      <c r="Q20" s="430"/>
      <c r="R20" s="438"/>
      <c r="S20" s="439"/>
      <c r="T20" s="440"/>
      <c r="U20" s="441"/>
      <c r="V20" s="445"/>
      <c r="W20" s="443"/>
      <c r="X20" s="444"/>
      <c r="Y20" s="58"/>
      <c r="Z20" s="1392"/>
      <c r="AA20" s="68"/>
      <c r="AB20" s="68"/>
      <c r="AC20" s="68"/>
      <c r="AD20" s="68"/>
      <c r="AE20" s="68"/>
      <c r="AF20" s="68"/>
    </row>
    <row r="21" spans="1:40" s="32" customFormat="1" ht="16.5" customHeight="1">
      <c r="A21" s="1331"/>
      <c r="B21" s="240">
        <v>14</v>
      </c>
      <c r="C21" s="243" t="s">
        <v>183</v>
      </c>
      <c r="D21" s="54" t="s">
        <v>125</v>
      </c>
      <c r="E21" s="5">
        <v>2050</v>
      </c>
      <c r="F21" s="746"/>
      <c r="G21" s="761"/>
      <c r="H21" s="225" t="s">
        <v>156</v>
      </c>
      <c r="I21" s="53"/>
      <c r="J21" s="229">
        <v>14</v>
      </c>
      <c r="K21" s="243" t="s">
        <v>145</v>
      </c>
      <c r="L21" s="54"/>
      <c r="M21" s="553">
        <v>2600</v>
      </c>
      <c r="N21" s="651"/>
      <c r="O21" s="761"/>
      <c r="P21" s="225" t="s">
        <v>156</v>
      </c>
      <c r="Q21" s="430"/>
      <c r="R21" s="438"/>
      <c r="S21" s="439"/>
      <c r="T21" s="440"/>
      <c r="U21" s="441"/>
      <c r="V21" s="445"/>
      <c r="W21" s="443"/>
      <c r="X21" s="444"/>
      <c r="Y21" s="58"/>
      <c r="Z21" s="1392"/>
      <c r="AA21" s="68"/>
      <c r="AB21" s="68"/>
      <c r="AC21" s="68"/>
      <c r="AD21" s="68"/>
      <c r="AE21" s="68"/>
      <c r="AF21" s="68"/>
    </row>
    <row r="22" spans="1:40" s="32" customFormat="1" ht="16.5" customHeight="1">
      <c r="A22" s="1331"/>
      <c r="B22" s="240">
        <v>15</v>
      </c>
      <c r="C22" s="243" t="s">
        <v>184</v>
      </c>
      <c r="D22" s="283"/>
      <c r="E22" s="5">
        <v>1100</v>
      </c>
      <c r="F22" s="746"/>
      <c r="G22" s="762"/>
      <c r="H22" s="419" t="s">
        <v>185</v>
      </c>
      <c r="I22" s="53"/>
      <c r="J22" s="229">
        <v>15</v>
      </c>
      <c r="K22" s="243" t="s">
        <v>183</v>
      </c>
      <c r="L22" s="54"/>
      <c r="M22" s="553">
        <v>4050</v>
      </c>
      <c r="N22" s="651"/>
      <c r="O22" s="761"/>
      <c r="P22" s="225" t="s">
        <v>163</v>
      </c>
      <c r="Q22" s="430"/>
      <c r="R22" s="438"/>
      <c r="S22" s="439"/>
      <c r="T22" s="440"/>
      <c r="U22" s="441"/>
      <c r="V22" s="445"/>
      <c r="W22" s="443"/>
      <c r="X22" s="444"/>
      <c r="Y22" s="58"/>
      <c r="Z22" s="1392"/>
      <c r="AA22" s="68"/>
      <c r="AB22" s="68"/>
      <c r="AC22" s="68"/>
      <c r="AD22" s="68"/>
      <c r="AE22" s="68"/>
      <c r="AF22" s="68"/>
    </row>
    <row r="23" spans="1:40" s="32" customFormat="1" ht="16.5" customHeight="1">
      <c r="A23" s="1331"/>
      <c r="B23" s="240">
        <v>16</v>
      </c>
      <c r="C23" s="316" t="s">
        <v>189</v>
      </c>
      <c r="D23" s="54" t="s">
        <v>125</v>
      </c>
      <c r="E23" s="61">
        <v>2200</v>
      </c>
      <c r="F23" s="746"/>
      <c r="G23" s="763"/>
      <c r="H23" s="416" t="s">
        <v>159</v>
      </c>
      <c r="I23" s="53"/>
      <c r="J23" s="229">
        <v>16</v>
      </c>
      <c r="K23" s="243" t="s">
        <v>184</v>
      </c>
      <c r="L23" s="54" t="s">
        <v>125</v>
      </c>
      <c r="M23" s="553">
        <v>1750</v>
      </c>
      <c r="N23" s="651"/>
      <c r="O23" s="761"/>
      <c r="P23" s="225" t="s">
        <v>185</v>
      </c>
      <c r="Q23" s="430"/>
      <c r="R23" s="438"/>
      <c r="S23" s="439"/>
      <c r="T23" s="440"/>
      <c r="U23" s="441"/>
      <c r="V23" s="445"/>
      <c r="W23" s="443"/>
      <c r="X23" s="444"/>
      <c r="Y23" s="58"/>
      <c r="Z23" s="1392"/>
      <c r="AA23" s="68"/>
      <c r="AB23" s="68"/>
      <c r="AC23" s="68"/>
      <c r="AD23" s="68"/>
      <c r="AE23" s="68"/>
      <c r="AF23" s="68"/>
    </row>
    <row r="24" spans="1:40" s="32" customFormat="1" ht="16.5" customHeight="1">
      <c r="A24" s="1331"/>
      <c r="B24" s="240">
        <v>17</v>
      </c>
      <c r="C24" s="317" t="s">
        <v>155</v>
      </c>
      <c r="D24" s="54" t="s">
        <v>125</v>
      </c>
      <c r="E24" s="5">
        <v>2750</v>
      </c>
      <c r="F24" s="746"/>
      <c r="G24" s="762"/>
      <c r="H24" s="225" t="s">
        <v>156</v>
      </c>
      <c r="I24" s="53"/>
      <c r="J24" s="229">
        <v>17</v>
      </c>
      <c r="K24" s="243" t="s">
        <v>186</v>
      </c>
      <c r="L24" s="54"/>
      <c r="M24" s="553">
        <v>1850</v>
      </c>
      <c r="N24" s="653"/>
      <c r="O24" s="761"/>
      <c r="P24" s="419" t="s">
        <v>171</v>
      </c>
      <c r="Q24" s="430"/>
      <c r="R24" s="438"/>
      <c r="S24" s="439"/>
      <c r="T24" s="440"/>
      <c r="U24" s="441"/>
      <c r="V24" s="445"/>
      <c r="W24" s="443"/>
      <c r="X24" s="444"/>
      <c r="Y24" s="58"/>
      <c r="Z24" s="1392"/>
      <c r="AA24" s="68"/>
      <c r="AB24" s="68"/>
      <c r="AC24" s="68"/>
      <c r="AD24" s="68"/>
      <c r="AE24" s="68"/>
      <c r="AF24" s="68"/>
    </row>
    <row r="25" spans="1:40" s="32" customFormat="1" ht="16.5" customHeight="1">
      <c r="A25" s="1331"/>
      <c r="B25" s="240">
        <v>18</v>
      </c>
      <c r="C25" s="317" t="s">
        <v>158</v>
      </c>
      <c r="D25" s="54" t="s">
        <v>125</v>
      </c>
      <c r="E25" s="5">
        <v>5200</v>
      </c>
      <c r="F25" s="746"/>
      <c r="G25" s="761"/>
      <c r="H25" s="225" t="s">
        <v>159</v>
      </c>
      <c r="I25" s="53"/>
      <c r="J25" s="59">
        <v>18</v>
      </c>
      <c r="K25" s="620" t="s">
        <v>513</v>
      </c>
      <c r="L25" s="54"/>
      <c r="M25" s="553">
        <v>1350</v>
      </c>
      <c r="N25" s="997"/>
      <c r="O25" s="767"/>
      <c r="P25" s="456" t="s">
        <v>154</v>
      </c>
      <c r="Q25" s="448"/>
      <c r="R25" s="438"/>
      <c r="S25" s="439"/>
      <c r="T25" s="440"/>
      <c r="U25" s="441"/>
      <c r="V25" s="445"/>
      <c r="W25" s="443"/>
      <c r="X25" s="444"/>
      <c r="Y25" s="58"/>
      <c r="Z25" s="1392"/>
      <c r="AA25" s="68"/>
      <c r="AB25" s="68"/>
      <c r="AC25" s="68"/>
      <c r="AD25" s="68"/>
      <c r="AE25" s="68"/>
      <c r="AF25" s="68"/>
    </row>
    <row r="26" spans="1:40" s="32" customFormat="1" ht="16.5" customHeight="1">
      <c r="A26" s="1331"/>
      <c r="B26" s="240">
        <v>19</v>
      </c>
      <c r="C26" s="317" t="s">
        <v>162</v>
      </c>
      <c r="D26" s="54" t="s">
        <v>125</v>
      </c>
      <c r="E26" s="5">
        <v>2300</v>
      </c>
      <c r="F26" s="745"/>
      <c r="G26" s="761"/>
      <c r="H26" s="225" t="s">
        <v>403</v>
      </c>
      <c r="I26" s="53"/>
      <c r="J26" s="449"/>
      <c r="K26" s="59"/>
      <c r="L26" s="450"/>
      <c r="M26" s="451"/>
      <c r="N26" s="621"/>
      <c r="O26" s="443"/>
      <c r="P26" s="453"/>
      <c r="Q26" s="430"/>
      <c r="R26" s="438"/>
      <c r="S26" s="439"/>
      <c r="T26" s="440"/>
      <c r="U26" s="441"/>
      <c r="V26" s="445"/>
      <c r="W26" s="443"/>
      <c r="X26" s="444"/>
      <c r="Y26" s="58"/>
      <c r="Z26" s="1392"/>
      <c r="AA26" s="68"/>
      <c r="AB26" s="68"/>
      <c r="AC26" s="68"/>
      <c r="AD26" s="68"/>
      <c r="AE26" s="68"/>
      <c r="AF26" s="68"/>
    </row>
    <row r="27" spans="1:40" s="32" customFormat="1" ht="16.5" customHeight="1">
      <c r="A27" s="1331"/>
      <c r="B27" s="81"/>
      <c r="C27" s="81"/>
      <c r="F27" s="82"/>
      <c r="G27" s="82"/>
      <c r="H27" s="82"/>
      <c r="I27" s="53"/>
      <c r="J27" s="449"/>
      <c r="K27" s="59"/>
      <c r="L27" s="450"/>
      <c r="M27" s="451"/>
      <c r="N27" s="452"/>
      <c r="O27" s="443"/>
      <c r="P27" s="453"/>
      <c r="Q27" s="430"/>
      <c r="R27" s="438"/>
      <c r="S27" s="439"/>
      <c r="T27" s="440"/>
      <c r="U27" s="441"/>
      <c r="V27" s="445"/>
      <c r="W27" s="443"/>
      <c r="X27" s="444"/>
      <c r="Y27" s="58"/>
      <c r="Z27" s="1392"/>
      <c r="AA27" s="68"/>
      <c r="AB27" s="68"/>
      <c r="AC27" s="68"/>
      <c r="AD27" s="68"/>
      <c r="AE27" s="68"/>
      <c r="AF27" s="68"/>
    </row>
    <row r="28" spans="1:40" s="32" customFormat="1" ht="16.5" customHeight="1">
      <c r="A28" s="1331"/>
      <c r="B28" s="449"/>
      <c r="C28" s="59"/>
      <c r="D28" s="450"/>
      <c r="E28" s="451"/>
      <c r="F28" s="452"/>
      <c r="G28" s="443"/>
      <c r="H28" s="453"/>
      <c r="I28" s="53"/>
      <c r="J28" s="449"/>
      <c r="K28" s="59"/>
      <c r="L28" s="450"/>
      <c r="M28" s="451"/>
      <c r="N28" s="452"/>
      <c r="O28" s="443"/>
      <c r="P28" s="453"/>
      <c r="Q28" s="6"/>
      <c r="R28" s="438"/>
      <c r="S28" s="59"/>
      <c r="T28" s="455"/>
      <c r="U28" s="441"/>
      <c r="V28" s="445"/>
      <c r="W28" s="443"/>
      <c r="X28" s="444"/>
      <c r="Y28" s="58"/>
      <c r="Z28" s="1392"/>
      <c r="AA28" s="68"/>
      <c r="AB28" s="68"/>
      <c r="AC28" s="68"/>
      <c r="AD28" s="68"/>
      <c r="AE28" s="68"/>
      <c r="AF28" s="68"/>
    </row>
    <row r="29" spans="1:40" s="32" customFormat="1" ht="16.5" customHeight="1">
      <c r="A29" s="1331"/>
      <c r="B29" s="447"/>
      <c r="C29" s="317"/>
      <c r="D29" s="457"/>
      <c r="E29" s="424"/>
      <c r="F29" s="458"/>
      <c r="G29" s="429"/>
      <c r="H29" s="225"/>
      <c r="I29" s="459"/>
      <c r="J29" s="460"/>
      <c r="K29" s="461"/>
      <c r="L29" s="462"/>
      <c r="M29" s="424"/>
      <c r="N29" s="458"/>
      <c r="O29" s="227"/>
      <c r="P29" s="453"/>
      <c r="Q29" s="6"/>
      <c r="R29" s="438"/>
      <c r="S29" s="59"/>
      <c r="T29" s="446"/>
      <c r="U29" s="441"/>
      <c r="V29" s="458"/>
      <c r="W29" s="443"/>
      <c r="X29" s="444"/>
      <c r="Y29" s="58"/>
      <c r="Z29" s="1392"/>
      <c r="AA29" s="68"/>
      <c r="AB29" s="68"/>
      <c r="AC29" s="68"/>
      <c r="AD29" s="68"/>
      <c r="AE29" s="68"/>
      <c r="AF29" s="68"/>
    </row>
    <row r="30" spans="1:40" s="32" customFormat="1" ht="16.5" customHeight="1">
      <c r="A30" s="1332"/>
      <c r="B30" s="1339" t="s">
        <v>190</v>
      </c>
      <c r="C30" s="1339"/>
      <c r="D30" s="1349">
        <f>SUM(E8:E26)</f>
        <v>45050</v>
      </c>
      <c r="E30" s="1349"/>
      <c r="F30" s="346">
        <f>SUM(F8:F26)</f>
        <v>0</v>
      </c>
      <c r="G30" s="463"/>
      <c r="H30" s="464"/>
      <c r="I30" s="465"/>
      <c r="J30" s="1330" t="s">
        <v>191</v>
      </c>
      <c r="K30" s="1279"/>
      <c r="L30" s="1347">
        <f>SUM(M8:M29)</f>
        <v>33800</v>
      </c>
      <c r="M30" s="1348"/>
      <c r="N30" s="346">
        <f>SUM(N8:N29)</f>
        <v>0</v>
      </c>
      <c r="O30" s="451"/>
      <c r="P30" s="227"/>
      <c r="Q30" s="237"/>
      <c r="R30" s="1398" t="s">
        <v>187</v>
      </c>
      <c r="S30" s="1339"/>
      <c r="T30" s="1349">
        <f>SUM(U8:U29)</f>
        <v>7070</v>
      </c>
      <c r="U30" s="1349"/>
      <c r="V30" s="346">
        <f>SUM(V8:V29)</f>
        <v>0</v>
      </c>
      <c r="W30" s="463"/>
      <c r="X30" s="466"/>
      <c r="Y30" s="66"/>
      <c r="Z30" s="1392"/>
      <c r="AA30" s="68"/>
      <c r="AB30" s="68"/>
      <c r="AC30" s="68"/>
      <c r="AD30" s="68"/>
      <c r="AE30" s="68"/>
      <c r="AF30" s="68"/>
      <c r="AG30" s="68"/>
      <c r="AH30" s="68"/>
    </row>
    <row r="31" spans="1:40" s="32" customFormat="1" ht="11.25" customHeight="1">
      <c r="A31" s="42" t="s">
        <v>613</v>
      </c>
      <c r="B31" s="69"/>
      <c r="C31" s="69"/>
      <c r="D31" s="69"/>
      <c r="E31" s="69"/>
      <c r="F31" s="69"/>
      <c r="G31" s="69"/>
      <c r="H31" s="69"/>
      <c r="I31" s="69"/>
      <c r="J31" s="37"/>
      <c r="K31" s="65"/>
      <c r="M31" s="63"/>
      <c r="N31" s="63"/>
      <c r="O31" s="63"/>
      <c r="P31" s="63"/>
      <c r="Q31" s="36"/>
      <c r="R31" s="72"/>
      <c r="S31" s="70" t="s">
        <v>622</v>
      </c>
      <c r="V31" s="72"/>
      <c r="W31" s="26"/>
      <c r="Y31" s="26"/>
      <c r="Z31" s="33"/>
      <c r="AE31" s="68"/>
      <c r="AF31" s="68"/>
      <c r="AG31" s="68"/>
      <c r="AH31" s="68"/>
      <c r="AI31" s="68"/>
      <c r="AJ31" s="68"/>
      <c r="AK31" s="68"/>
      <c r="AL31" s="68"/>
      <c r="AM31" s="68"/>
      <c r="AN31" s="68"/>
    </row>
    <row r="32" spans="1:40" s="32" customFormat="1" ht="11.25" customHeight="1">
      <c r="A32" s="42" t="s">
        <v>533</v>
      </c>
      <c r="B32" s="71"/>
      <c r="C32" s="71"/>
      <c r="D32" s="71"/>
      <c r="E32" s="71"/>
      <c r="F32" s="71"/>
      <c r="G32" s="71"/>
      <c r="H32" s="71"/>
      <c r="I32" s="71"/>
      <c r="J32" s="71"/>
      <c r="K32" s="42" t="s">
        <v>659</v>
      </c>
      <c r="L32" s="65"/>
      <c r="M32" s="63"/>
      <c r="N32" s="63"/>
      <c r="O32" s="63"/>
      <c r="P32" s="63"/>
      <c r="Q32" s="72"/>
      <c r="R32" s="67"/>
      <c r="S32" s="67" t="s">
        <v>623</v>
      </c>
      <c r="T32" s="67"/>
      <c r="U32" s="67"/>
      <c r="V32" s="26"/>
      <c r="W32" s="26"/>
      <c r="X32" s="26"/>
      <c r="Y32" s="33"/>
      <c r="Z32" s="33"/>
      <c r="AE32" s="617"/>
      <c r="AF32" s="617"/>
      <c r="AG32" s="617"/>
      <c r="AH32" s="617"/>
      <c r="AI32" s="617"/>
      <c r="AJ32" s="617"/>
      <c r="AK32" s="617"/>
      <c r="AL32" s="617"/>
      <c r="AM32" s="617"/>
      <c r="AN32" s="617"/>
    </row>
    <row r="33" spans="1:40" s="32" customFormat="1" ht="11.25" customHeight="1">
      <c r="A33" s="42" t="s">
        <v>483</v>
      </c>
      <c r="G33" s="71"/>
      <c r="H33" s="71"/>
      <c r="I33" s="71"/>
      <c r="J33" s="71"/>
      <c r="K33" s="42" t="s">
        <v>698</v>
      </c>
      <c r="L33" s="69"/>
      <c r="M33" s="69"/>
      <c r="N33" s="69"/>
      <c r="O33" s="69"/>
      <c r="P33" s="69"/>
      <c r="Q33" s="65"/>
      <c r="U33" s="1218" t="s">
        <v>508</v>
      </c>
      <c r="V33" s="1218"/>
      <c r="W33" s="1218"/>
      <c r="X33" s="43"/>
      <c r="Y33" s="40"/>
      <c r="Z33" s="40"/>
      <c r="AA33" s="68"/>
      <c r="AB33" s="68"/>
      <c r="AC33" s="68"/>
      <c r="AD33" s="68"/>
      <c r="AE33" s="68"/>
      <c r="AF33" s="68"/>
      <c r="AG33" s="68"/>
      <c r="AH33" s="68"/>
      <c r="AI33" s="68"/>
      <c r="AJ33" s="68"/>
      <c r="AK33" s="68"/>
      <c r="AL33" s="68"/>
      <c r="AM33" s="68"/>
      <c r="AN33" s="68"/>
    </row>
    <row r="34" spans="1:40" ht="11.25" customHeight="1">
      <c r="A34" s="525" t="s">
        <v>522</v>
      </c>
      <c r="U34" s="1218"/>
      <c r="V34" s="1218"/>
      <c r="W34" s="1218"/>
    </row>
    <row r="35" spans="1:40" ht="11.25" customHeight="1">
      <c r="A35" s="525" t="s">
        <v>523</v>
      </c>
      <c r="U35" s="1314" t="s">
        <v>509</v>
      </c>
      <c r="V35" s="1314"/>
      <c r="W35" s="1314"/>
    </row>
  </sheetData>
  <mergeCells count="43">
    <mergeCell ref="A1:B1"/>
    <mergeCell ref="U35:W35"/>
    <mergeCell ref="Z6:Z30"/>
    <mergeCell ref="J30:K30"/>
    <mergeCell ref="L5:M5"/>
    <mergeCell ref="J6:P6"/>
    <mergeCell ref="T30:U30"/>
    <mergeCell ref="R30:S30"/>
    <mergeCell ref="Q5:T5"/>
    <mergeCell ref="T7:U7"/>
    <mergeCell ref="R6:X6"/>
    <mergeCell ref="U33:W34"/>
    <mergeCell ref="D7:E7"/>
    <mergeCell ref="U3:X3"/>
    <mergeCell ref="W2:X2"/>
    <mergeCell ref="D1:F1"/>
    <mergeCell ref="B6:H6"/>
    <mergeCell ref="N5:P5"/>
    <mergeCell ref="Q4:T4"/>
    <mergeCell ref="U4:X5"/>
    <mergeCell ref="U2:V2"/>
    <mergeCell ref="L4:M4"/>
    <mergeCell ref="U1:V1"/>
    <mergeCell ref="L2:N3"/>
    <mergeCell ref="R1:T2"/>
    <mergeCell ref="R3:T3"/>
    <mergeCell ref="O2:O3"/>
    <mergeCell ref="A6:A30"/>
    <mergeCell ref="W1:X1"/>
    <mergeCell ref="P1:Q2"/>
    <mergeCell ref="B30:C30"/>
    <mergeCell ref="A4:B4"/>
    <mergeCell ref="C2:F3"/>
    <mergeCell ref="G2:K3"/>
    <mergeCell ref="L30:M30"/>
    <mergeCell ref="D30:E30"/>
    <mergeCell ref="L7:M7"/>
    <mergeCell ref="D4:K4"/>
    <mergeCell ref="H5:K5"/>
    <mergeCell ref="D5:F5"/>
    <mergeCell ref="N4:P4"/>
    <mergeCell ref="A3:B3"/>
    <mergeCell ref="G1:K1"/>
  </mergeCells>
  <phoneticPr fontId="3"/>
  <conditionalFormatting sqref="N8:N11 N19:N29 F28:F29 F8:F12 F17:F26 F14:F15">
    <cfRule type="expression" dxfId="67" priority="7" stopIfTrue="1">
      <formula>E8&lt;F8</formula>
    </cfRule>
  </conditionalFormatting>
  <conditionalFormatting sqref="F30 N30">
    <cfRule type="expression" dxfId="66" priority="8" stopIfTrue="1">
      <formula>D30&lt;F30</formula>
    </cfRule>
  </conditionalFormatting>
  <conditionalFormatting sqref="N12:N18">
    <cfRule type="expression" dxfId="65" priority="6" stopIfTrue="1">
      <formula>M12&lt;N12</formula>
    </cfRule>
  </conditionalFormatting>
  <conditionalFormatting sqref="V8:V12">
    <cfRule type="expression" dxfId="64" priority="1" stopIfTrue="1">
      <formula>U8&lt;V8</formula>
    </cfRule>
  </conditionalFormatting>
  <dataValidations count="1">
    <dataValidation imeMode="off" allowBlank="1" showInputMessage="1" showErrorMessage="1" sqref="V8:V12 N8:N24 D22 M13:M16 D9:D10 D29:D30 D1:F1 N1 L30:N30 E30:F30 O2:O3 R1:T3 U2:X2 U4:X5 T30:V30 H5:K5 D5:F5 D16:D18 M10:M11 M20:M25 E14:F15 E17:F26 E8:F12 D12:D13"/>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N36"/>
  <sheetViews>
    <sheetView showGridLines="0" showZeros="0" zoomScaleNormal="100" zoomScaleSheetLayoutView="100" workbookViewId="0">
      <selection activeCell="AA29" sqref="AA29"/>
    </sheetView>
  </sheetViews>
  <sheetFormatPr defaultRowHeight="13.5"/>
  <cols>
    <col min="1" max="1" width="3.375" style="32" customWidth="1"/>
    <col min="2" max="2" width="2.75" style="32" customWidth="1"/>
    <col min="3" max="3" width="8.625" style="32" customWidth="1"/>
    <col min="4" max="4" width="1.875" style="32" customWidth="1"/>
    <col min="5" max="5" width="6.375" style="32" customWidth="1"/>
    <col min="6" max="6" width="9.625" style="32" customWidth="1"/>
    <col min="7" max="7" width="8.875" style="32" customWidth="1"/>
    <col min="8" max="8" width="5.125" style="32" customWidth="1"/>
    <col min="9" max="9" width="0.875" style="32" customWidth="1"/>
    <col min="10" max="10" width="2.75" style="32" customWidth="1"/>
    <col min="11" max="11" width="8.625" style="32" customWidth="1"/>
    <col min="12" max="12" width="1.875" style="32" customWidth="1"/>
    <col min="13" max="13" width="6.375" style="32" customWidth="1"/>
    <col min="14" max="14" width="9.625" style="32" customWidth="1"/>
    <col min="15" max="15" width="8.875" style="32" customWidth="1"/>
    <col min="16" max="16" width="5.125" style="32" customWidth="1"/>
    <col min="17" max="17" width="0.875" style="32" customWidth="1"/>
    <col min="18" max="18" width="2.75" style="32" customWidth="1"/>
    <col min="19" max="19" width="8.625" style="32" customWidth="1"/>
    <col min="20" max="20" width="1.875" style="32" customWidth="1"/>
    <col min="21" max="21" width="6.375" style="32" customWidth="1"/>
    <col min="22" max="22" width="9.125" style="32" customWidth="1"/>
    <col min="23" max="23" width="8.875" style="32" customWidth="1"/>
    <col min="24" max="24" width="5.125" style="32" customWidth="1"/>
    <col min="25" max="25" width="0.875" style="68" customWidth="1"/>
    <col min="26" max="26" width="2.875" style="68" customWidth="1"/>
    <col min="27" max="16384" width="9" style="68"/>
  </cols>
  <sheetData>
    <row r="1" spans="1:40" s="382" customFormat="1" ht="18" customHeight="1">
      <c r="A1" s="1390" t="str">
        <f>市内河!A1</f>
        <v>令和元年</v>
      </c>
      <c r="B1" s="1390"/>
      <c r="C1" s="1000" t="s">
        <v>241</v>
      </c>
      <c r="D1" s="1406">
        <f>市内河!$D$1</f>
        <v>0</v>
      </c>
      <c r="E1" s="1407"/>
      <c r="F1" s="1408"/>
      <c r="G1" s="1402" t="s">
        <v>254</v>
      </c>
      <c r="H1" s="1402"/>
      <c r="I1" s="1402"/>
      <c r="J1" s="1402"/>
      <c r="K1" s="1402"/>
      <c r="L1" s="1001" t="s">
        <v>382</v>
      </c>
      <c r="M1" s="1002"/>
      <c r="N1" s="1003">
        <f>市内河!$N$1</f>
        <v>0</v>
      </c>
      <c r="O1" s="1001" t="s">
        <v>383</v>
      </c>
      <c r="P1" s="1335" t="s">
        <v>297</v>
      </c>
      <c r="Q1" s="1336"/>
      <c r="R1" s="1412">
        <f>市内河!$R$1</f>
        <v>0</v>
      </c>
      <c r="S1" s="1413"/>
      <c r="T1" s="1414"/>
      <c r="U1" s="1410" t="s">
        <v>385</v>
      </c>
      <c r="V1" s="1333"/>
      <c r="W1" s="1333" t="s">
        <v>117</v>
      </c>
      <c r="X1" s="1333"/>
    </row>
    <row r="2" spans="1:40" s="385" customFormat="1" ht="16.5" customHeight="1">
      <c r="A2" s="1013">
        <f>市内河!A2</f>
        <v>43770</v>
      </c>
      <c r="B2" s="1005" t="s">
        <v>356</v>
      </c>
      <c r="C2" s="1411">
        <f>市内河!C2</f>
        <v>0</v>
      </c>
      <c r="D2" s="1362"/>
      <c r="E2" s="1362"/>
      <c r="F2" s="1362"/>
      <c r="G2" s="1362">
        <f>市内河!G2</f>
        <v>0</v>
      </c>
      <c r="H2" s="1362"/>
      <c r="I2" s="1362"/>
      <c r="J2" s="1362"/>
      <c r="K2" s="1362"/>
      <c r="L2" s="1362">
        <f>市内河!L2</f>
        <v>0</v>
      </c>
      <c r="M2" s="1362"/>
      <c r="N2" s="1362"/>
      <c r="O2" s="1369">
        <f>市内河!O2</f>
        <v>0</v>
      </c>
      <c r="P2" s="1337"/>
      <c r="Q2" s="1338"/>
      <c r="R2" s="1415"/>
      <c r="S2" s="1415"/>
      <c r="T2" s="1416"/>
      <c r="U2" s="1427">
        <f>市内河!U2</f>
        <v>0</v>
      </c>
      <c r="V2" s="1428"/>
      <c r="W2" s="1428">
        <f>市内河!W2</f>
        <v>0</v>
      </c>
      <c r="X2" s="1428"/>
      <c r="Y2" s="383"/>
      <c r="Z2" s="392"/>
      <c r="AA2" s="382"/>
      <c r="AB2" s="382"/>
      <c r="AC2" s="382"/>
      <c r="AD2" s="382"/>
      <c r="AE2" s="382"/>
      <c r="AF2" s="382"/>
      <c r="AG2" s="382"/>
      <c r="AH2" s="382"/>
      <c r="AI2" s="382"/>
      <c r="AJ2" s="382"/>
      <c r="AK2" s="382"/>
      <c r="AL2" s="382"/>
      <c r="AM2" s="382"/>
      <c r="AN2" s="382"/>
    </row>
    <row r="3" spans="1:40" s="385" customFormat="1" ht="20.25" customHeight="1">
      <c r="A3" s="1340" t="s">
        <v>148</v>
      </c>
      <c r="B3" s="1340"/>
      <c r="C3" s="1341"/>
      <c r="D3" s="1342"/>
      <c r="E3" s="1342"/>
      <c r="F3" s="1342"/>
      <c r="G3" s="1342"/>
      <c r="H3" s="1342"/>
      <c r="I3" s="1342"/>
      <c r="J3" s="1342"/>
      <c r="K3" s="1342"/>
      <c r="L3" s="1409"/>
      <c r="M3" s="1409"/>
      <c r="N3" s="1409"/>
      <c r="O3" s="1431"/>
      <c r="P3" s="1417" t="s">
        <v>103</v>
      </c>
      <c r="Q3" s="1418"/>
      <c r="R3" s="1419">
        <f>SUM(F30,N30)</f>
        <v>0</v>
      </c>
      <c r="S3" s="1420"/>
      <c r="T3" s="1420"/>
      <c r="U3" s="1402" t="s">
        <v>384</v>
      </c>
      <c r="V3" s="1402"/>
      <c r="W3" s="1402"/>
      <c r="X3" s="1421"/>
      <c r="Y3" s="383"/>
      <c r="Z3" s="383"/>
      <c r="AA3" s="382"/>
      <c r="AB3" s="382"/>
      <c r="AC3" s="382"/>
      <c r="AD3" s="382"/>
      <c r="AE3" s="382"/>
      <c r="AF3" s="382"/>
      <c r="AG3" s="382"/>
      <c r="AH3" s="382"/>
      <c r="AI3" s="382"/>
      <c r="AJ3" s="382"/>
      <c r="AK3" s="382"/>
      <c r="AL3" s="382"/>
      <c r="AM3" s="382"/>
      <c r="AN3" s="382"/>
    </row>
    <row r="4" spans="1:40" s="385" customFormat="1" ht="18" customHeight="1">
      <c r="A4" s="1340" t="s">
        <v>294</v>
      </c>
      <c r="B4" s="1340"/>
      <c r="C4" s="1008" t="s">
        <v>274</v>
      </c>
      <c r="D4" s="1350">
        <f>市内河!D4</f>
        <v>0</v>
      </c>
      <c r="E4" s="1351"/>
      <c r="F4" s="1351"/>
      <c r="G4" s="1351"/>
      <c r="H4" s="1351"/>
      <c r="I4" s="1351"/>
      <c r="J4" s="1351"/>
      <c r="K4" s="1352"/>
      <c r="L4" s="1388" t="s">
        <v>118</v>
      </c>
      <c r="M4" s="1389"/>
      <c r="N4" s="1356">
        <f>市内河!N4</f>
        <v>0</v>
      </c>
      <c r="O4" s="1357"/>
      <c r="P4" s="1358"/>
      <c r="Q4" s="1378" t="s">
        <v>353</v>
      </c>
      <c r="R4" s="1379"/>
      <c r="S4" s="1379"/>
      <c r="T4" s="1379"/>
      <c r="U4" s="1380">
        <f>市内河!$U$4</f>
        <v>0</v>
      </c>
      <c r="V4" s="1422"/>
      <c r="W4" s="1422"/>
      <c r="X4" s="1423"/>
      <c r="Y4" s="383"/>
      <c r="Z4" s="386">
        <v>3</v>
      </c>
      <c r="AA4" s="382"/>
      <c r="AB4" s="382"/>
      <c r="AC4" s="382"/>
      <c r="AD4" s="382"/>
      <c r="AE4" s="382"/>
      <c r="AF4" s="382"/>
      <c r="AG4" s="382"/>
      <c r="AH4" s="382"/>
      <c r="AI4" s="382"/>
      <c r="AJ4" s="382"/>
      <c r="AK4" s="382"/>
      <c r="AL4" s="382"/>
      <c r="AM4" s="382"/>
      <c r="AN4" s="382"/>
    </row>
    <row r="5" spans="1:40" s="385" customFormat="1" ht="18" customHeight="1">
      <c r="A5" s="1010"/>
      <c r="B5" s="1010"/>
      <c r="C5" s="1011" t="s">
        <v>346</v>
      </c>
      <c r="D5" s="1355">
        <f>市内河!D5</f>
        <v>0</v>
      </c>
      <c r="E5" s="1355"/>
      <c r="F5" s="1355"/>
      <c r="G5" s="1012" t="s">
        <v>360</v>
      </c>
      <c r="H5" s="1353">
        <f>市内河!H5</f>
        <v>0</v>
      </c>
      <c r="I5" s="1353"/>
      <c r="J5" s="1353"/>
      <c r="K5" s="1354"/>
      <c r="L5" s="1393" t="s">
        <v>119</v>
      </c>
      <c r="M5" s="1394"/>
      <c r="N5" s="1375">
        <f>市内河!N5</f>
        <v>0</v>
      </c>
      <c r="O5" s="1376"/>
      <c r="P5" s="1377"/>
      <c r="Q5" s="1429"/>
      <c r="R5" s="1430"/>
      <c r="S5" s="1430"/>
      <c r="T5" s="1430"/>
      <c r="U5" s="1424"/>
      <c r="V5" s="1425"/>
      <c r="W5" s="1425"/>
      <c r="X5" s="1426"/>
      <c r="Y5" s="383"/>
      <c r="Z5" s="383"/>
      <c r="AA5" s="382"/>
      <c r="AF5" s="382"/>
      <c r="AG5" s="382"/>
      <c r="AH5" s="382"/>
      <c r="AI5" s="382"/>
      <c r="AJ5" s="382"/>
      <c r="AK5" s="382"/>
      <c r="AL5" s="382"/>
      <c r="AM5" s="382"/>
      <c r="AN5" s="382"/>
    </row>
    <row r="6" spans="1:40" s="32" customFormat="1" ht="16.5" customHeight="1">
      <c r="A6" s="1276" t="s">
        <v>319</v>
      </c>
      <c r="B6" s="1371" t="s">
        <v>466</v>
      </c>
      <c r="C6" s="1372"/>
      <c r="D6" s="1372"/>
      <c r="E6" s="1372"/>
      <c r="F6" s="1373"/>
      <c r="G6" s="1372"/>
      <c r="H6" s="1374"/>
      <c r="I6" s="482"/>
      <c r="J6" s="1401" t="s">
        <v>152</v>
      </c>
      <c r="K6" s="1372"/>
      <c r="L6" s="1372"/>
      <c r="M6" s="1372"/>
      <c r="N6" s="1373"/>
      <c r="O6" s="1372"/>
      <c r="P6" s="1374"/>
      <c r="Q6" s="68"/>
      <c r="R6" s="68"/>
      <c r="S6" s="68"/>
      <c r="T6" s="68"/>
      <c r="U6" s="68"/>
      <c r="V6" s="68"/>
      <c r="W6" s="68"/>
      <c r="X6" s="68"/>
      <c r="Y6" s="68"/>
      <c r="Z6" s="1391" t="s">
        <v>469</v>
      </c>
      <c r="AA6" s="68"/>
      <c r="AF6" s="68"/>
    </row>
    <row r="7" spans="1:40" s="32" customFormat="1" ht="16.5" customHeight="1">
      <c r="A7" s="1331"/>
      <c r="B7" s="223" t="s">
        <v>124</v>
      </c>
      <c r="C7" s="223" t="s">
        <v>120</v>
      </c>
      <c r="D7" s="1259" t="s">
        <v>302</v>
      </c>
      <c r="E7" s="1260"/>
      <c r="F7" s="342" t="s">
        <v>122</v>
      </c>
      <c r="G7" s="241"/>
      <c r="H7" s="414" t="s">
        <v>123</v>
      </c>
      <c r="I7" s="293"/>
      <c r="J7" s="223" t="s">
        <v>124</v>
      </c>
      <c r="K7" s="223" t="s">
        <v>120</v>
      </c>
      <c r="L7" s="1259" t="s">
        <v>302</v>
      </c>
      <c r="M7" s="1260"/>
      <c r="N7" s="342" t="s">
        <v>122</v>
      </c>
      <c r="O7" s="241"/>
      <c r="P7" s="250" t="s">
        <v>123</v>
      </c>
      <c r="Q7" s="68"/>
      <c r="S7" s="68"/>
      <c r="T7" s="68"/>
      <c r="U7" s="68"/>
      <c r="V7" s="68"/>
      <c r="W7" s="68"/>
      <c r="X7" s="68"/>
      <c r="Y7" s="68"/>
      <c r="Z7" s="1392"/>
      <c r="AA7" s="68"/>
      <c r="AF7" s="68"/>
    </row>
    <row r="8" spans="1:40" s="32" customFormat="1" ht="16.5" customHeight="1">
      <c r="A8" s="1331"/>
      <c r="B8" s="240">
        <v>1</v>
      </c>
      <c r="C8" s="243" t="s">
        <v>110</v>
      </c>
      <c r="D8" s="431"/>
      <c r="E8" s="623">
        <v>4800</v>
      </c>
      <c r="F8" s="348"/>
      <c r="G8" s="764" t="s">
        <v>116</v>
      </c>
      <c r="H8" s="225" t="s">
        <v>380</v>
      </c>
      <c r="I8" s="483"/>
      <c r="J8" s="229">
        <v>1</v>
      </c>
      <c r="K8" s="243" t="s">
        <v>153</v>
      </c>
      <c r="L8" s="454"/>
      <c r="M8" s="5">
        <v>1000</v>
      </c>
      <c r="N8" s="348"/>
      <c r="O8" s="764" t="s">
        <v>116</v>
      </c>
      <c r="P8" s="225" t="s">
        <v>154</v>
      </c>
      <c r="Q8" s="68"/>
      <c r="S8" s="68"/>
      <c r="T8" s="68"/>
      <c r="U8" s="68"/>
      <c r="V8" s="68"/>
      <c r="W8" s="68"/>
      <c r="X8" s="68"/>
      <c r="Y8" s="68"/>
      <c r="Z8" s="1392"/>
      <c r="AA8" s="68"/>
      <c r="AF8" s="68"/>
    </row>
    <row r="9" spans="1:40" s="32" customFormat="1" ht="16.5" customHeight="1">
      <c r="A9" s="1331"/>
      <c r="B9" s="240">
        <v>2</v>
      </c>
      <c r="C9" s="317" t="s">
        <v>160</v>
      </c>
      <c r="D9" s="415"/>
      <c r="E9" s="623">
        <v>3250</v>
      </c>
      <c r="F9" s="348"/>
      <c r="G9" s="771" t="s">
        <v>116</v>
      </c>
      <c r="H9" s="225" t="s">
        <v>154</v>
      </c>
      <c r="I9" s="484"/>
      <c r="J9" s="229">
        <v>2</v>
      </c>
      <c r="K9" s="318" t="s">
        <v>160</v>
      </c>
      <c r="L9" s="54"/>
      <c r="M9" s="526">
        <v>350</v>
      </c>
      <c r="N9" s="343"/>
      <c r="O9" s="771"/>
      <c r="P9" s="238" t="s">
        <v>154</v>
      </c>
      <c r="Q9" s="68"/>
      <c r="T9" s="68"/>
      <c r="U9" s="68"/>
      <c r="V9" s="68"/>
      <c r="W9" s="68"/>
      <c r="X9" s="68"/>
      <c r="Y9" s="68"/>
      <c r="Z9" s="1392"/>
      <c r="AA9" s="68"/>
      <c r="AF9" s="68"/>
    </row>
    <row r="10" spans="1:40" s="32" customFormat="1" ht="16.5" customHeight="1">
      <c r="A10" s="1331"/>
      <c r="B10" s="240">
        <v>3</v>
      </c>
      <c r="C10" s="317" t="s">
        <v>109</v>
      </c>
      <c r="D10" s="415"/>
      <c r="E10" s="623">
        <v>3000</v>
      </c>
      <c r="F10" s="348"/>
      <c r="G10" s="771" t="s">
        <v>116</v>
      </c>
      <c r="H10" s="225" t="s">
        <v>379</v>
      </c>
      <c r="I10" s="484"/>
      <c r="J10" s="229">
        <v>3</v>
      </c>
      <c r="K10" s="243" t="s">
        <v>166</v>
      </c>
      <c r="L10" s="454"/>
      <c r="M10" s="5">
        <v>800</v>
      </c>
      <c r="N10" s="344"/>
      <c r="O10" s="771" t="s">
        <v>116</v>
      </c>
      <c r="P10" s="225" t="s">
        <v>373</v>
      </c>
      <c r="Q10" s="68"/>
      <c r="T10" s="68"/>
      <c r="Y10" s="68"/>
      <c r="Z10" s="1392"/>
      <c r="AA10" s="68"/>
      <c r="AB10" s="68"/>
      <c r="AC10" s="68"/>
      <c r="AD10" s="68"/>
      <c r="AE10" s="68"/>
      <c r="AF10" s="68"/>
    </row>
    <row r="11" spans="1:40" s="32" customFormat="1" ht="16.5" customHeight="1">
      <c r="A11" s="1331"/>
      <c r="B11" s="240">
        <v>4</v>
      </c>
      <c r="C11" s="317" t="s">
        <v>534</v>
      </c>
      <c r="D11" s="57" t="s">
        <v>564</v>
      </c>
      <c r="E11" s="623"/>
      <c r="F11" s="348"/>
      <c r="G11" s="25"/>
      <c r="H11" s="225" t="s">
        <v>423</v>
      </c>
      <c r="I11" s="484"/>
      <c r="J11" s="231"/>
      <c r="K11" s="439"/>
      <c r="L11" s="477"/>
      <c r="M11" s="441"/>
      <c r="N11" s="445"/>
      <c r="O11" s="478"/>
      <c r="P11" s="456"/>
      <c r="Q11" s="68"/>
      <c r="S11" s="68" t="s">
        <v>519</v>
      </c>
      <c r="T11" s="68"/>
      <c r="Y11" s="68"/>
      <c r="Z11" s="1392"/>
      <c r="AA11" s="68"/>
      <c r="AB11" s="68"/>
      <c r="AC11" s="68"/>
      <c r="AD11" s="68"/>
      <c r="AE11" s="68"/>
      <c r="AF11" s="68"/>
    </row>
    <row r="12" spans="1:40" s="32" customFormat="1" ht="16.5" customHeight="1">
      <c r="A12" s="1331"/>
      <c r="B12" s="240">
        <v>5</v>
      </c>
      <c r="C12" s="317" t="s">
        <v>535</v>
      </c>
      <c r="D12" s="57" t="s">
        <v>565</v>
      </c>
      <c r="E12" s="623"/>
      <c r="F12" s="348"/>
      <c r="G12" s="25"/>
      <c r="H12" s="225" t="s">
        <v>154</v>
      </c>
      <c r="I12" s="484"/>
      <c r="J12" s="231"/>
      <c r="K12" s="439"/>
      <c r="L12" s="477"/>
      <c r="M12" s="441"/>
      <c r="N12" s="445"/>
      <c r="O12" s="478"/>
      <c r="P12" s="456"/>
      <c r="Q12" s="68"/>
      <c r="S12" s="67" t="s">
        <v>520</v>
      </c>
      <c r="T12" s="68"/>
      <c r="Y12" s="68"/>
      <c r="Z12" s="1392"/>
      <c r="AA12" s="68"/>
      <c r="AB12" s="68"/>
      <c r="AC12" s="68"/>
      <c r="AD12" s="68"/>
      <c r="AE12" s="68"/>
      <c r="AF12" s="68"/>
    </row>
    <row r="13" spans="1:40" s="32" customFormat="1" ht="16.5" customHeight="1">
      <c r="A13" s="1331"/>
      <c r="B13" s="240">
        <v>6</v>
      </c>
      <c r="C13" s="317" t="s">
        <v>536</v>
      </c>
      <c r="D13" s="57" t="s">
        <v>566</v>
      </c>
      <c r="E13" s="623"/>
      <c r="F13" s="348"/>
      <c r="G13" s="25"/>
      <c r="H13" s="225" t="s">
        <v>381</v>
      </c>
      <c r="I13" s="484"/>
      <c r="J13" s="231"/>
      <c r="K13" s="439"/>
      <c r="L13" s="477"/>
      <c r="M13" s="441"/>
      <c r="N13" s="445"/>
      <c r="O13" s="478"/>
      <c r="P13" s="456"/>
      <c r="Q13" s="68"/>
      <c r="S13" s="67" t="s">
        <v>655</v>
      </c>
      <c r="T13" s="68"/>
      <c r="U13" s="68"/>
      <c r="V13" s="68"/>
      <c r="W13" s="68"/>
      <c r="X13" s="68"/>
      <c r="Y13" s="68"/>
      <c r="Z13" s="1392"/>
      <c r="AA13" s="68"/>
      <c r="AB13" s="68"/>
      <c r="AC13" s="68"/>
      <c r="AD13" s="68"/>
      <c r="AE13" s="68"/>
      <c r="AF13" s="68"/>
    </row>
    <row r="14" spans="1:40" s="32" customFormat="1" ht="16.5" customHeight="1">
      <c r="A14" s="1331"/>
      <c r="B14" s="240">
        <v>7</v>
      </c>
      <c r="C14" s="317" t="s">
        <v>619</v>
      </c>
      <c r="D14" s="57" t="s">
        <v>620</v>
      </c>
      <c r="E14" s="623"/>
      <c r="F14" s="348"/>
      <c r="G14" s="25"/>
      <c r="H14" s="1037" t="s">
        <v>178</v>
      </c>
      <c r="I14" s="484"/>
      <c r="J14" s="231"/>
      <c r="K14" s="439"/>
      <c r="L14" s="477"/>
      <c r="M14" s="441"/>
      <c r="N14" s="445"/>
      <c r="O14" s="478"/>
      <c r="P14" s="456"/>
      <c r="Q14" s="68"/>
      <c r="S14" s="67" t="s">
        <v>686</v>
      </c>
      <c r="T14" s="68"/>
      <c r="U14" s="68"/>
      <c r="V14" s="68"/>
      <c r="W14" s="68"/>
      <c r="X14" s="68"/>
      <c r="Y14" s="68"/>
      <c r="Z14" s="1392"/>
      <c r="AA14" s="68"/>
      <c r="AB14" s="68"/>
      <c r="AC14" s="68"/>
      <c r="AD14" s="68"/>
      <c r="AE14" s="68"/>
      <c r="AF14" s="68"/>
    </row>
    <row r="15" spans="1:40" s="32" customFormat="1" ht="16.5" customHeight="1">
      <c r="A15" s="1331"/>
      <c r="B15" s="240">
        <v>8</v>
      </c>
      <c r="C15" s="317" t="s">
        <v>537</v>
      </c>
      <c r="D15" s="57" t="s">
        <v>567</v>
      </c>
      <c r="E15" s="623"/>
      <c r="F15" s="348"/>
      <c r="G15" s="25"/>
      <c r="H15" s="1038" t="s">
        <v>176</v>
      </c>
      <c r="I15" s="484"/>
      <c r="J15" s="231"/>
      <c r="K15" s="439"/>
      <c r="L15" s="477"/>
      <c r="M15" s="441"/>
      <c r="N15" s="445"/>
      <c r="O15" s="478"/>
      <c r="P15" s="456"/>
      <c r="Q15" s="68"/>
      <c r="S15" s="67" t="s">
        <v>687</v>
      </c>
      <c r="T15" s="68"/>
      <c r="U15" s="68"/>
      <c r="V15" s="68"/>
      <c r="W15" s="68"/>
      <c r="X15" s="68"/>
      <c r="Y15" s="68"/>
      <c r="Z15" s="1392"/>
      <c r="AA15" s="68"/>
      <c r="AB15" s="68"/>
      <c r="AC15" s="68"/>
      <c r="AD15" s="68"/>
      <c r="AE15" s="68"/>
      <c r="AF15" s="68"/>
    </row>
    <row r="16" spans="1:40" s="32" customFormat="1" ht="16.5" customHeight="1">
      <c r="A16" s="1331"/>
      <c r="B16" s="240">
        <v>9</v>
      </c>
      <c r="C16" s="317" t="s">
        <v>538</v>
      </c>
      <c r="D16" s="57" t="s">
        <v>568</v>
      </c>
      <c r="E16" s="623"/>
      <c r="F16" s="348"/>
      <c r="G16" s="25"/>
      <c r="H16" s="1037" t="s">
        <v>159</v>
      </c>
      <c r="I16" s="484"/>
      <c r="J16" s="231"/>
      <c r="K16" s="439"/>
      <c r="L16" s="477"/>
      <c r="M16" s="441"/>
      <c r="N16" s="445"/>
      <c r="O16" s="478"/>
      <c r="P16" s="456"/>
      <c r="Q16" s="68"/>
      <c r="S16" s="67" t="s">
        <v>656</v>
      </c>
      <c r="T16" s="68"/>
      <c r="U16" s="68"/>
      <c r="V16" s="68"/>
      <c r="W16" s="68"/>
      <c r="X16" s="75"/>
      <c r="Y16" s="68"/>
      <c r="Z16" s="1392"/>
      <c r="AA16" s="68"/>
      <c r="AB16" s="68"/>
      <c r="AC16" s="68"/>
      <c r="AD16" s="68"/>
      <c r="AE16" s="68"/>
      <c r="AF16" s="68"/>
    </row>
    <row r="17" spans="1:40" s="32" customFormat="1" ht="16.5" customHeight="1">
      <c r="A17" s="1331"/>
      <c r="B17" s="240">
        <v>10</v>
      </c>
      <c r="C17" s="317" t="s">
        <v>539</v>
      </c>
      <c r="D17" s="57" t="s">
        <v>569</v>
      </c>
      <c r="E17" s="623"/>
      <c r="F17" s="348"/>
      <c r="G17" s="25"/>
      <c r="H17" s="1037" t="s">
        <v>171</v>
      </c>
      <c r="I17" s="484"/>
      <c r="J17" s="231"/>
      <c r="K17" s="439"/>
      <c r="L17" s="477"/>
      <c r="M17" s="441"/>
      <c r="N17" s="445"/>
      <c r="O17" s="478"/>
      <c r="P17" s="456"/>
      <c r="Q17" s="68"/>
      <c r="S17" s="67" t="s">
        <v>521</v>
      </c>
      <c r="T17" s="68"/>
      <c r="U17" s="68"/>
      <c r="V17" s="68"/>
      <c r="W17" s="68"/>
      <c r="X17" s="75"/>
      <c r="Y17" s="68"/>
      <c r="Z17" s="1392"/>
      <c r="AA17" s="68"/>
      <c r="AB17" s="68"/>
      <c r="AC17" s="68"/>
      <c r="AD17" s="68"/>
      <c r="AE17" s="68"/>
      <c r="AF17" s="68"/>
    </row>
    <row r="18" spans="1:40" s="32" customFormat="1" ht="16.5" customHeight="1">
      <c r="A18" s="1331"/>
      <c r="B18" s="240">
        <v>11</v>
      </c>
      <c r="C18" s="317" t="s">
        <v>540</v>
      </c>
      <c r="D18" s="57" t="s">
        <v>570</v>
      </c>
      <c r="E18" s="623"/>
      <c r="F18" s="348"/>
      <c r="G18" s="25"/>
      <c r="H18" s="1037" t="s">
        <v>156</v>
      </c>
      <c r="I18" s="484"/>
      <c r="J18" s="231"/>
      <c r="K18" s="439"/>
      <c r="L18" s="477"/>
      <c r="M18" s="441"/>
      <c r="N18" s="445"/>
      <c r="O18" s="478"/>
      <c r="P18" s="456"/>
      <c r="Q18" s="68"/>
      <c r="R18" s="68"/>
      <c r="S18" s="67"/>
      <c r="T18" s="68"/>
      <c r="U18" s="68"/>
      <c r="V18" s="68"/>
      <c r="W18" s="68"/>
      <c r="X18" s="75"/>
      <c r="Y18" s="68"/>
      <c r="Z18" s="1392"/>
      <c r="AA18" s="68"/>
      <c r="AB18" s="68"/>
      <c r="AC18" s="68"/>
      <c r="AD18" s="68"/>
      <c r="AE18" s="68"/>
      <c r="AF18" s="68"/>
    </row>
    <row r="19" spans="1:40" s="32" customFormat="1" ht="16.5" customHeight="1">
      <c r="A19" s="1331"/>
      <c r="B19" s="240">
        <v>12</v>
      </c>
      <c r="C19" s="317" t="s">
        <v>541</v>
      </c>
      <c r="D19" s="57" t="s">
        <v>571</v>
      </c>
      <c r="E19" s="623"/>
      <c r="F19" s="348"/>
      <c r="G19" s="486"/>
      <c r="H19" s="1037" t="s">
        <v>156</v>
      </c>
      <c r="I19" s="484"/>
      <c r="J19" s="231"/>
      <c r="K19" s="439"/>
      <c r="L19" s="450"/>
      <c r="M19" s="441"/>
      <c r="N19" s="445"/>
      <c r="O19" s="478"/>
      <c r="P19" s="456"/>
      <c r="Q19" s="68"/>
      <c r="R19" s="68"/>
      <c r="S19" s="67"/>
      <c r="T19" s="68"/>
      <c r="U19" s="68"/>
      <c r="V19" s="68"/>
      <c r="W19" s="68"/>
      <c r="X19" s="75"/>
      <c r="Y19" s="68"/>
      <c r="Z19" s="1392"/>
      <c r="AA19" s="68"/>
      <c r="AB19" s="68"/>
      <c r="AC19" s="68"/>
      <c r="AD19" s="68"/>
      <c r="AE19" s="68"/>
      <c r="AF19" s="68"/>
    </row>
    <row r="20" spans="1:40" s="32" customFormat="1" ht="16.5" customHeight="1">
      <c r="A20" s="1331"/>
      <c r="B20" s="240">
        <v>13</v>
      </c>
      <c r="C20" s="317" t="s">
        <v>542</v>
      </c>
      <c r="D20" s="57" t="s">
        <v>572</v>
      </c>
      <c r="E20" s="623"/>
      <c r="F20" s="1040"/>
      <c r="G20" s="486"/>
      <c r="H20" s="1037" t="s">
        <v>156</v>
      </c>
      <c r="I20" s="484"/>
      <c r="J20" s="231"/>
      <c r="K20" s="439"/>
      <c r="L20" s="479"/>
      <c r="M20" s="441"/>
      <c r="N20" s="445"/>
      <c r="O20" s="478"/>
      <c r="P20" s="453"/>
      <c r="Q20" s="68"/>
      <c r="R20" s="68"/>
      <c r="S20" s="67"/>
      <c r="T20" s="68"/>
      <c r="U20" s="68"/>
      <c r="V20" s="68"/>
      <c r="W20" s="68"/>
      <c r="X20" s="75"/>
      <c r="Y20" s="68"/>
      <c r="Z20" s="1392"/>
      <c r="AA20" s="68"/>
      <c r="AB20" s="68"/>
      <c r="AC20" s="68"/>
      <c r="AD20" s="68"/>
      <c r="AE20" s="68"/>
      <c r="AF20" s="68"/>
    </row>
    <row r="21" spans="1:40" s="32" customFormat="1" ht="16.5" customHeight="1">
      <c r="A21" s="1331"/>
      <c r="B21" s="240">
        <v>14</v>
      </c>
      <c r="C21" s="317" t="s">
        <v>543</v>
      </c>
      <c r="D21" s="57" t="s">
        <v>573</v>
      </c>
      <c r="E21" s="623"/>
      <c r="F21" s="1039"/>
      <c r="G21" s="25"/>
      <c r="H21" s="1037" t="s">
        <v>372</v>
      </c>
      <c r="I21" s="484"/>
      <c r="J21" s="231"/>
      <c r="K21" s="439"/>
      <c r="L21" s="479"/>
      <c r="M21" s="441"/>
      <c r="N21" s="445"/>
      <c r="O21" s="478"/>
      <c r="P21" s="453"/>
      <c r="Q21" s="68"/>
      <c r="R21" s="68"/>
      <c r="S21" s="67"/>
      <c r="T21" s="68"/>
      <c r="U21" s="68"/>
      <c r="V21" s="68"/>
      <c r="W21" s="68"/>
      <c r="X21" s="75"/>
      <c r="Y21" s="68"/>
      <c r="Z21" s="1392"/>
      <c r="AA21" s="68"/>
      <c r="AB21" s="68"/>
      <c r="AC21" s="68"/>
      <c r="AD21" s="68"/>
      <c r="AE21" s="68"/>
      <c r="AF21" s="68"/>
    </row>
    <row r="22" spans="1:40" s="32" customFormat="1" ht="16.5" customHeight="1">
      <c r="A22" s="1331"/>
      <c r="B22" s="240">
        <v>15</v>
      </c>
      <c r="C22" s="317" t="s">
        <v>544</v>
      </c>
      <c r="D22" s="57" t="s">
        <v>574</v>
      </c>
      <c r="E22" s="623"/>
      <c r="F22" s="1039"/>
      <c r="G22" s="25"/>
      <c r="H22" s="1038" t="s">
        <v>176</v>
      </c>
      <c r="I22" s="485"/>
      <c r="J22" s="231"/>
      <c r="K22" s="439"/>
      <c r="L22" s="479"/>
      <c r="M22" s="441"/>
      <c r="N22" s="445"/>
      <c r="O22" s="478"/>
      <c r="P22" s="453"/>
      <c r="Q22" s="68"/>
      <c r="R22" s="68"/>
      <c r="S22" s="67"/>
      <c r="T22" s="68"/>
      <c r="U22" s="68"/>
      <c r="V22" s="68"/>
      <c r="W22" s="68"/>
      <c r="X22" s="68"/>
      <c r="Y22" s="68"/>
      <c r="Z22" s="1392"/>
      <c r="AA22" s="68"/>
      <c r="AB22" s="68"/>
      <c r="AC22" s="68"/>
      <c r="AD22" s="68"/>
      <c r="AE22" s="68"/>
      <c r="AF22" s="68"/>
    </row>
    <row r="23" spans="1:40" s="32" customFormat="1" ht="16.5" customHeight="1">
      <c r="A23" s="1331"/>
      <c r="B23" s="240"/>
      <c r="C23" s="439"/>
      <c r="D23" s="450"/>
      <c r="E23" s="441"/>
      <c r="F23" s="442"/>
      <c r="G23" s="478"/>
      <c r="H23" s="419"/>
      <c r="I23" s="484"/>
      <c r="J23" s="231"/>
      <c r="K23" s="439"/>
      <c r="L23" s="479"/>
      <c r="M23" s="441"/>
      <c r="N23" s="445"/>
      <c r="O23" s="478"/>
      <c r="P23" s="453"/>
      <c r="Q23" s="68"/>
      <c r="R23" s="68"/>
      <c r="S23" s="67"/>
      <c r="T23" s="68"/>
      <c r="U23" s="68"/>
      <c r="V23" s="68"/>
      <c r="W23" s="68"/>
      <c r="X23" s="68"/>
      <c r="Y23" s="68"/>
      <c r="Z23" s="1392"/>
      <c r="AA23" s="68"/>
      <c r="AB23" s="68"/>
      <c r="AC23" s="68"/>
      <c r="AD23" s="68"/>
      <c r="AE23" s="68"/>
      <c r="AF23" s="68"/>
    </row>
    <row r="24" spans="1:40" s="32" customFormat="1" ht="16.5" customHeight="1">
      <c r="A24" s="1331"/>
      <c r="B24" s="231"/>
      <c r="C24" s="439"/>
      <c r="D24" s="450"/>
      <c r="E24" s="441"/>
      <c r="F24" s="445"/>
      <c r="G24" s="478"/>
      <c r="H24" s="456"/>
      <c r="I24" s="484"/>
      <c r="J24" s="231"/>
      <c r="K24" s="439"/>
      <c r="L24" s="479"/>
      <c r="M24" s="441"/>
      <c r="N24" s="445"/>
      <c r="O24" s="478"/>
      <c r="P24" s="453"/>
      <c r="Q24" s="68"/>
      <c r="R24" s="68"/>
      <c r="S24" s="67"/>
      <c r="T24" s="68"/>
      <c r="U24" s="68"/>
      <c r="V24" s="68"/>
      <c r="W24" s="68"/>
      <c r="X24" s="75"/>
      <c r="Y24" s="68"/>
      <c r="Z24" s="1392"/>
      <c r="AA24" s="68"/>
      <c r="AB24" s="68"/>
      <c r="AC24" s="68"/>
      <c r="AD24" s="68"/>
      <c r="AE24" s="68"/>
      <c r="AF24" s="68"/>
    </row>
    <row r="25" spans="1:40" s="32" customFormat="1" ht="16.5" customHeight="1">
      <c r="A25" s="1331"/>
      <c r="B25" s="231"/>
      <c r="C25" s="439"/>
      <c r="D25" s="450"/>
      <c r="E25" s="441"/>
      <c r="F25" s="445"/>
      <c r="G25" s="478"/>
      <c r="H25" s="456"/>
      <c r="I25" s="15"/>
      <c r="J25" s="231"/>
      <c r="K25" s="439"/>
      <c r="L25" s="479"/>
      <c r="M25" s="441"/>
      <c r="N25" s="445"/>
      <c r="O25" s="478"/>
      <c r="P25" s="453"/>
      <c r="Q25" s="68"/>
      <c r="R25" s="68"/>
      <c r="S25" s="67"/>
      <c r="T25" s="68"/>
      <c r="U25" s="68"/>
      <c r="V25" s="68"/>
      <c r="W25" s="68"/>
      <c r="X25" s="75"/>
      <c r="Y25" s="68"/>
      <c r="Z25" s="1392"/>
      <c r="AA25" s="68"/>
      <c r="AB25" s="68"/>
      <c r="AC25" s="68"/>
      <c r="AD25" s="68"/>
      <c r="AE25" s="68"/>
      <c r="AF25" s="68"/>
    </row>
    <row r="26" spans="1:40" s="32" customFormat="1" ht="16.5" customHeight="1">
      <c r="A26" s="1331"/>
      <c r="B26" s="231"/>
      <c r="C26" s="439"/>
      <c r="D26" s="479"/>
      <c r="E26" s="441"/>
      <c r="F26" s="445"/>
      <c r="G26" s="478"/>
      <c r="H26" s="456"/>
      <c r="I26" s="15"/>
      <c r="J26" s="231"/>
      <c r="K26" s="439"/>
      <c r="L26" s="479"/>
      <c r="M26" s="441"/>
      <c r="N26" s="445"/>
      <c r="O26" s="478"/>
      <c r="P26" s="453"/>
      <c r="Q26" s="68"/>
      <c r="R26" s="68"/>
      <c r="S26" s="68"/>
      <c r="T26" s="68"/>
      <c r="U26" s="68"/>
      <c r="V26" s="68"/>
      <c r="W26" s="68"/>
      <c r="X26" s="75"/>
      <c r="Y26" s="68"/>
      <c r="Z26" s="1392"/>
      <c r="AA26" s="68"/>
      <c r="AB26" s="68"/>
      <c r="AC26" s="68"/>
      <c r="AD26" s="68"/>
      <c r="AE26" s="68"/>
      <c r="AF26" s="68"/>
    </row>
    <row r="27" spans="1:40" s="32" customFormat="1" ht="16.5" customHeight="1">
      <c r="A27" s="1331"/>
      <c r="B27" s="231"/>
      <c r="C27" s="439"/>
      <c r="D27" s="479"/>
      <c r="E27" s="480"/>
      <c r="F27" s="445"/>
      <c r="G27" s="478"/>
      <c r="H27" s="453"/>
      <c r="I27" s="15"/>
      <c r="J27" s="59"/>
      <c r="K27" s="439"/>
      <c r="L27" s="477"/>
      <c r="M27" s="441"/>
      <c r="N27" s="445"/>
      <c r="O27" s="478"/>
      <c r="P27" s="456"/>
      <c r="Q27" s="68"/>
      <c r="R27" s="68"/>
      <c r="S27" s="68"/>
      <c r="T27" s="68"/>
      <c r="U27" s="68"/>
      <c r="V27" s="68"/>
      <c r="W27" s="68"/>
      <c r="X27" s="75"/>
      <c r="Y27" s="68"/>
      <c r="Z27" s="1392"/>
      <c r="AA27" s="68"/>
      <c r="AB27" s="68"/>
      <c r="AC27" s="68"/>
      <c r="AD27" s="68"/>
      <c r="AE27" s="68"/>
      <c r="AF27" s="68"/>
    </row>
    <row r="28" spans="1:40" s="32" customFormat="1" ht="16.5" customHeight="1">
      <c r="A28" s="1331"/>
      <c r="B28" s="231"/>
      <c r="C28" s="488"/>
      <c r="D28" s="479"/>
      <c r="E28" s="480"/>
      <c r="F28" s="458"/>
      <c r="G28" s="261"/>
      <c r="H28" s="453"/>
      <c r="I28" s="15"/>
      <c r="J28" s="59"/>
      <c r="K28" s="59"/>
      <c r="L28" s="450"/>
      <c r="M28" s="451"/>
      <c r="N28" s="452"/>
      <c r="O28" s="478"/>
      <c r="P28" s="453"/>
      <c r="Q28" s="68"/>
      <c r="R28" s="68"/>
      <c r="S28" s="68"/>
      <c r="T28" s="68"/>
      <c r="U28" s="68"/>
      <c r="V28" s="68"/>
      <c r="W28" s="68"/>
      <c r="X28" s="75"/>
      <c r="Y28" s="68"/>
      <c r="Z28" s="1392"/>
      <c r="AA28" s="68"/>
      <c r="AB28" s="68"/>
      <c r="AC28" s="68"/>
      <c r="AD28" s="68"/>
      <c r="AE28" s="68"/>
      <c r="AF28" s="68"/>
    </row>
    <row r="29" spans="1:40" s="32" customFormat="1" ht="16.5" customHeight="1">
      <c r="A29" s="1331"/>
      <c r="B29" s="487"/>
      <c r="C29" s="488"/>
      <c r="D29" s="479"/>
      <c r="E29" s="480"/>
      <c r="F29" s="478"/>
      <c r="G29" s="261"/>
      <c r="H29" s="489"/>
      <c r="I29" s="15"/>
      <c r="J29" s="59"/>
      <c r="K29" s="59"/>
      <c r="L29" s="450"/>
      <c r="M29" s="1042"/>
      <c r="N29" s="452"/>
      <c r="O29" s="481"/>
      <c r="P29" s="456"/>
      <c r="Q29" s="68"/>
      <c r="R29" s="68"/>
      <c r="S29" s="68"/>
      <c r="T29" s="68"/>
      <c r="U29" s="68"/>
      <c r="V29" s="68"/>
      <c r="W29" s="68"/>
      <c r="X29" s="75"/>
      <c r="Y29" s="68"/>
      <c r="Z29" s="1392"/>
      <c r="AA29" s="68"/>
      <c r="AB29" s="68"/>
      <c r="AC29" s="68"/>
      <c r="AD29" s="68"/>
      <c r="AE29" s="68"/>
      <c r="AF29" s="68"/>
    </row>
    <row r="30" spans="1:40" s="32" customFormat="1" ht="16.5" customHeight="1">
      <c r="A30" s="1332"/>
      <c r="B30" s="1398" t="s">
        <v>621</v>
      </c>
      <c r="C30" s="1339"/>
      <c r="D30" s="1433">
        <f>SUM(E8:E29)</f>
        <v>11050</v>
      </c>
      <c r="E30" s="1434"/>
      <c r="F30" s="1041">
        <f>SUM(F8:F29)</f>
        <v>0</v>
      </c>
      <c r="G30" s="261"/>
      <c r="H30" s="466"/>
      <c r="I30" s="490"/>
      <c r="J30" s="1432" t="s">
        <v>188</v>
      </c>
      <c r="K30" s="1330"/>
      <c r="L30" s="1347">
        <f>SUM(M8:M29)</f>
        <v>2150</v>
      </c>
      <c r="M30" s="1348"/>
      <c r="N30" s="1043">
        <f>SUM(N8:N10)</f>
        <v>0</v>
      </c>
      <c r="O30" s="481"/>
      <c r="P30" s="227"/>
      <c r="Q30" s="68"/>
      <c r="R30" s="68"/>
      <c r="S30" s="68"/>
      <c r="T30" s="68"/>
      <c r="U30" s="68"/>
      <c r="V30" s="68"/>
      <c r="W30" s="68"/>
      <c r="X30" s="75"/>
      <c r="Y30" s="68"/>
      <c r="Z30" s="1392"/>
      <c r="AA30" s="68"/>
      <c r="AB30" s="68"/>
      <c r="AC30" s="68"/>
      <c r="AD30" s="68"/>
      <c r="AE30" s="68"/>
      <c r="AF30" s="68"/>
    </row>
    <row r="31" spans="1:40" s="32" customFormat="1" ht="10.5" customHeight="1">
      <c r="A31" s="42" t="s">
        <v>614</v>
      </c>
      <c r="B31" s="409"/>
      <c r="C31" s="37"/>
      <c r="D31" s="37"/>
      <c r="E31" s="37"/>
      <c r="F31" s="37"/>
      <c r="G31" s="37"/>
      <c r="H31" s="66"/>
      <c r="I31" s="20"/>
      <c r="J31" s="190"/>
      <c r="K31" s="190"/>
      <c r="L31" s="196"/>
      <c r="M31" s="64"/>
      <c r="N31" s="178"/>
      <c r="O31" s="410"/>
      <c r="P31" s="6"/>
      <c r="Q31" s="68"/>
      <c r="R31" s="68"/>
      <c r="S31" s="68"/>
      <c r="T31" s="68"/>
      <c r="U31" s="68"/>
      <c r="V31" s="68"/>
      <c r="W31" s="68"/>
      <c r="X31" s="75"/>
      <c r="Y31" s="68"/>
      <c r="Z31" s="155"/>
      <c r="AA31" s="68"/>
      <c r="AB31" s="68"/>
      <c r="AC31" s="68"/>
      <c r="AD31" s="68"/>
      <c r="AE31" s="68"/>
      <c r="AF31" s="68"/>
    </row>
    <row r="32" spans="1:40" s="32" customFormat="1" ht="10.5" customHeight="1">
      <c r="A32" s="42" t="s">
        <v>669</v>
      </c>
      <c r="B32" s="42"/>
      <c r="C32" s="37"/>
      <c r="D32" s="37"/>
      <c r="E32" s="37"/>
      <c r="F32" s="37"/>
      <c r="G32" s="37"/>
      <c r="H32" s="37"/>
      <c r="I32" s="37"/>
      <c r="J32" s="37"/>
      <c r="K32" s="37"/>
      <c r="L32" s="68"/>
      <c r="M32" s="68"/>
      <c r="N32" s="38"/>
      <c r="O32" s="38"/>
      <c r="P32" s="38"/>
      <c r="Q32" s="63"/>
      <c r="R32" s="37"/>
      <c r="S32" s="70"/>
      <c r="V32" s="26"/>
      <c r="X32" s="33"/>
      <c r="Y32" s="33"/>
      <c r="Z32" s="33"/>
      <c r="AE32" s="68"/>
      <c r="AF32" s="68"/>
      <c r="AG32" s="68"/>
      <c r="AH32" s="68"/>
      <c r="AI32" s="68"/>
      <c r="AJ32" s="68"/>
      <c r="AK32" s="68"/>
      <c r="AL32" s="68"/>
      <c r="AM32" s="68"/>
      <c r="AN32" s="68"/>
    </row>
    <row r="33" spans="1:40" s="32" customFormat="1" ht="10.5" customHeight="1">
      <c r="A33" s="42" t="s">
        <v>522</v>
      </c>
      <c r="B33" s="42"/>
      <c r="C33" s="37"/>
      <c r="D33" s="37"/>
      <c r="E33" s="37"/>
      <c r="F33" s="37"/>
      <c r="G33" s="37"/>
      <c r="H33" s="37"/>
      <c r="I33" s="37"/>
      <c r="J33" s="37"/>
      <c r="K33" s="37"/>
      <c r="L33" s="68"/>
      <c r="M33" s="68"/>
      <c r="N33" s="38"/>
      <c r="O33" s="38"/>
      <c r="P33" s="38"/>
      <c r="Q33" s="63"/>
      <c r="R33" s="37"/>
      <c r="S33" s="70"/>
      <c r="U33" s="1218" t="s">
        <v>508</v>
      </c>
      <c r="V33" s="1218"/>
      <c r="W33" s="1218"/>
      <c r="X33" s="33"/>
      <c r="Y33" s="33"/>
      <c r="Z33" s="33"/>
      <c r="AE33" s="68"/>
      <c r="AF33" s="68"/>
      <c r="AG33" s="68"/>
      <c r="AH33" s="68"/>
      <c r="AI33" s="68"/>
      <c r="AJ33" s="68"/>
      <c r="AK33" s="68"/>
      <c r="AL33" s="68"/>
      <c r="AM33" s="68"/>
      <c r="AN33" s="68"/>
    </row>
    <row r="34" spans="1:40" s="32" customFormat="1" ht="10.5" customHeight="1">
      <c r="A34" s="42" t="s">
        <v>523</v>
      </c>
      <c r="B34" s="42"/>
      <c r="H34" s="37"/>
      <c r="I34" s="37"/>
      <c r="J34" s="37"/>
      <c r="K34" s="37"/>
      <c r="L34" s="67"/>
      <c r="M34" s="67"/>
      <c r="N34" s="67"/>
      <c r="Q34" s="38"/>
      <c r="R34" s="67"/>
      <c r="T34" s="73"/>
      <c r="U34" s="1218"/>
      <c r="V34" s="1218"/>
      <c r="W34" s="1218"/>
      <c r="X34" s="40"/>
      <c r="Y34" s="40"/>
      <c r="Z34" s="40"/>
      <c r="AA34" s="68"/>
      <c r="AB34" s="68"/>
      <c r="AC34" s="68"/>
      <c r="AD34" s="68"/>
      <c r="AE34" s="68"/>
      <c r="AF34" s="68"/>
      <c r="AG34" s="68"/>
      <c r="AH34" s="68"/>
      <c r="AI34" s="68"/>
      <c r="AJ34" s="68"/>
      <c r="AK34" s="68"/>
      <c r="AL34" s="68"/>
      <c r="AM34" s="68"/>
      <c r="AN34" s="68"/>
    </row>
    <row r="35" spans="1:40" ht="10.5" customHeight="1">
      <c r="A35" s="525"/>
      <c r="U35" s="1314" t="s">
        <v>510</v>
      </c>
      <c r="V35" s="1314"/>
      <c r="W35" s="1314"/>
    </row>
    <row r="36" spans="1:40" ht="10.5" customHeight="1">
      <c r="A36" s="525"/>
    </row>
  </sheetData>
  <mergeCells count="40">
    <mergeCell ref="U33:W34"/>
    <mergeCell ref="U35:W35"/>
    <mergeCell ref="Z6:Z30"/>
    <mergeCell ref="D7:E7"/>
    <mergeCell ref="L7:M7"/>
    <mergeCell ref="B30:C30"/>
    <mergeCell ref="B6:H6"/>
    <mergeCell ref="L30:M30"/>
    <mergeCell ref="A4:B4"/>
    <mergeCell ref="D4:K4"/>
    <mergeCell ref="L4:M4"/>
    <mergeCell ref="D5:F5"/>
    <mergeCell ref="A6:A30"/>
    <mergeCell ref="H5:K5"/>
    <mergeCell ref="L5:M5"/>
    <mergeCell ref="J6:P6"/>
    <mergeCell ref="J30:K30"/>
    <mergeCell ref="D30:E30"/>
    <mergeCell ref="U4:X5"/>
    <mergeCell ref="U2:V2"/>
    <mergeCell ref="W2:X2"/>
    <mergeCell ref="Q5:T5"/>
    <mergeCell ref="N4:P4"/>
    <mergeCell ref="N5:P5"/>
    <mergeCell ref="O2:O3"/>
    <mergeCell ref="Q4:T4"/>
    <mergeCell ref="U1:V1"/>
    <mergeCell ref="W1:X1"/>
    <mergeCell ref="C2:F3"/>
    <mergeCell ref="G2:K3"/>
    <mergeCell ref="R1:T2"/>
    <mergeCell ref="P3:Q3"/>
    <mergeCell ref="R3:T3"/>
    <mergeCell ref="U3:X3"/>
    <mergeCell ref="A1:B1"/>
    <mergeCell ref="D1:F1"/>
    <mergeCell ref="G1:K1"/>
    <mergeCell ref="P1:Q2"/>
    <mergeCell ref="L2:N3"/>
    <mergeCell ref="A3:B3"/>
  </mergeCells>
  <phoneticPr fontId="3"/>
  <conditionalFormatting sqref="I8:I29 Q8:Q29">
    <cfRule type="expression" dxfId="63" priority="2" stopIfTrue="1">
      <formula>H8&lt;I8</formula>
    </cfRule>
  </conditionalFormatting>
  <conditionalFormatting sqref="Q30:Q31">
    <cfRule type="expression" dxfId="62" priority="1" stopIfTrue="1">
      <formula>O30&lt;Q30</formula>
    </cfRule>
  </conditionalFormatting>
  <conditionalFormatting sqref="N8:N10 F8:F22">
    <cfRule type="expression" dxfId="61" priority="5" stopIfTrue="1">
      <formula>E8&lt;F8</formula>
    </cfRule>
  </conditionalFormatting>
  <conditionalFormatting sqref="I30:I31">
    <cfRule type="expression" dxfId="60" priority="28" stopIfTrue="1">
      <formula>G29&lt;I30</formula>
    </cfRule>
  </conditionalFormatting>
  <dataValidations count="1">
    <dataValidation imeMode="off" allowBlank="1" showInputMessage="1" showErrorMessage="1" sqref="D1:F1 N1 L30:N31 M8:N10 H5:K5 D5:F5 O2:O3 U2:X2 U4:X5 R1:T3 E8:F22"/>
  </dataValidations>
  <printOptions horizontalCentered="1"/>
  <pageMargins left="0.39370078740157483" right="0" top="0.39370078740157483" bottom="0" header="0.51181102362204722" footer="0.19685039370078741"/>
  <pageSetup paperSize="9" orientation="landscape"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pageSetUpPr fitToPage="1"/>
  </sheetPr>
  <dimension ref="A1:AC33"/>
  <sheetViews>
    <sheetView showGridLines="0" showZeros="0" zoomScale="95" zoomScaleNormal="95" zoomScaleSheetLayoutView="100" workbookViewId="0">
      <selection activeCell="V22" sqref="V22"/>
    </sheetView>
  </sheetViews>
  <sheetFormatPr defaultRowHeight="11.25"/>
  <cols>
    <col min="1" max="1" width="3.375" style="85" customWidth="1"/>
    <col min="2" max="2" width="6.625" style="85" customWidth="1"/>
    <col min="3" max="3" width="8.375" style="85" customWidth="1"/>
    <col min="4" max="4" width="1.625" style="85" customWidth="1"/>
    <col min="5" max="5" width="6.125" style="85" customWidth="1"/>
    <col min="6" max="6" width="8.25" style="85" customWidth="1"/>
    <col min="7" max="7" width="5.625" style="85" customWidth="1"/>
    <col min="8" max="8" width="1.625" style="85" customWidth="1"/>
    <col min="9" max="9" width="6" style="85" customWidth="1"/>
    <col min="10" max="10" width="8.25" style="85" customWidth="1"/>
    <col min="11" max="11" width="5.625" style="85" customWidth="1"/>
    <col min="12" max="12" width="1.625" style="85" customWidth="1"/>
    <col min="13" max="13" width="6.125" style="85" customWidth="1"/>
    <col min="14" max="14" width="8.25" style="85" customWidth="1"/>
    <col min="15" max="15" width="5.625" style="85" customWidth="1"/>
    <col min="16" max="16" width="1.625" style="85" customWidth="1"/>
    <col min="17" max="17" width="6" style="85" customWidth="1"/>
    <col min="18" max="18" width="8.25" style="85" customWidth="1"/>
    <col min="19" max="19" width="5.625" style="85" customWidth="1"/>
    <col min="20" max="20" width="1.625" style="85" customWidth="1"/>
    <col min="21" max="21" width="6" style="85" customWidth="1"/>
    <col min="22" max="22" width="8.25" style="85" customWidth="1"/>
    <col min="23" max="23" width="5.625" style="85" customWidth="1"/>
    <col min="24" max="24" width="1.625" style="85" customWidth="1"/>
    <col min="25" max="25" width="6" style="85" customWidth="1"/>
    <col min="26" max="26" width="8.25" style="85" customWidth="1"/>
    <col min="27" max="27" width="0.5" style="85" customWidth="1"/>
    <col min="28" max="28" width="2.5" style="85" customWidth="1"/>
    <col min="29" max="16384" width="9" style="85"/>
  </cols>
  <sheetData>
    <row r="1" spans="1:29" s="390" customFormat="1" ht="15" customHeight="1">
      <c r="A1" s="1503" t="str">
        <f>市内河!A1</f>
        <v>令和元年</v>
      </c>
      <c r="B1" s="1503"/>
      <c r="C1" s="1000" t="s">
        <v>241</v>
      </c>
      <c r="D1" s="1469">
        <f>市内河!$D$1</f>
        <v>0</v>
      </c>
      <c r="E1" s="1507"/>
      <c r="F1" s="1507"/>
      <c r="G1" s="1508"/>
      <c r="H1" s="1402" t="s">
        <v>254</v>
      </c>
      <c r="I1" s="1402"/>
      <c r="J1" s="1402"/>
      <c r="K1" s="1402"/>
      <c r="L1" s="1478" t="s">
        <v>382</v>
      </c>
      <c r="M1" s="1479"/>
      <c r="N1" s="1469">
        <f>市内河!$N$1</f>
        <v>0</v>
      </c>
      <c r="O1" s="1470"/>
      <c r="P1" s="1402" t="s">
        <v>383</v>
      </c>
      <c r="Q1" s="1402"/>
      <c r="R1" s="1335" t="s">
        <v>297</v>
      </c>
      <c r="S1" s="1322">
        <f>市内河!$R$1</f>
        <v>0</v>
      </c>
      <c r="T1" s="1365"/>
      <c r="U1" s="1473"/>
      <c r="V1" s="1410" t="s">
        <v>385</v>
      </c>
      <c r="W1" s="1333"/>
      <c r="X1" s="1333" t="s">
        <v>386</v>
      </c>
      <c r="Y1" s="1333"/>
      <c r="Z1" s="1333"/>
      <c r="AA1" s="389"/>
    </row>
    <row r="2" spans="1:29" s="390" customFormat="1" ht="18" customHeight="1">
      <c r="A2" s="1013">
        <f>市内河!A2</f>
        <v>43770</v>
      </c>
      <c r="B2" s="1005" t="s">
        <v>356</v>
      </c>
      <c r="C2" s="1341">
        <f>市内河!C2</f>
        <v>0</v>
      </c>
      <c r="D2" s="1342"/>
      <c r="E2" s="1342"/>
      <c r="F2" s="1342"/>
      <c r="G2" s="1342"/>
      <c r="H2" s="1342">
        <f>市内河!G2</f>
        <v>0</v>
      </c>
      <c r="I2" s="1342"/>
      <c r="J2" s="1342"/>
      <c r="K2" s="1342"/>
      <c r="L2" s="1362">
        <f>市内河!L2</f>
        <v>0</v>
      </c>
      <c r="M2" s="1362"/>
      <c r="N2" s="1362"/>
      <c r="O2" s="1362"/>
      <c r="P2" s="1369">
        <f>市内河!O2</f>
        <v>0</v>
      </c>
      <c r="Q2" s="1369"/>
      <c r="R2" s="1337"/>
      <c r="S2" s="1357"/>
      <c r="T2" s="1357"/>
      <c r="U2" s="1474"/>
      <c r="V2" s="1427">
        <f>市内河!U2</f>
        <v>0</v>
      </c>
      <c r="W2" s="1428"/>
      <c r="X2" s="1428">
        <f>市内河!W2</f>
        <v>0</v>
      </c>
      <c r="Y2" s="1428"/>
      <c r="Z2" s="1428"/>
      <c r="AA2" s="389"/>
      <c r="AB2" s="384"/>
    </row>
    <row r="3" spans="1:29" s="390" customFormat="1" ht="18" customHeight="1">
      <c r="A3" s="1340" t="s">
        <v>192</v>
      </c>
      <c r="B3" s="1340"/>
      <c r="C3" s="1343"/>
      <c r="D3" s="1344"/>
      <c r="E3" s="1344"/>
      <c r="F3" s="1344"/>
      <c r="G3" s="1344"/>
      <c r="H3" s="1344"/>
      <c r="I3" s="1344"/>
      <c r="J3" s="1344"/>
      <c r="K3" s="1506"/>
      <c r="L3" s="1409"/>
      <c r="M3" s="1409"/>
      <c r="N3" s="1409"/>
      <c r="O3" s="1409"/>
      <c r="P3" s="1431"/>
      <c r="Q3" s="1431"/>
      <c r="R3" s="1006" t="s">
        <v>103</v>
      </c>
      <c r="S3" s="1472">
        <f>F26+J26+R26+V26+Z26+N26</f>
        <v>0</v>
      </c>
      <c r="T3" s="1472"/>
      <c r="U3" s="1419"/>
      <c r="V3" s="1359" t="s">
        <v>384</v>
      </c>
      <c r="W3" s="1359"/>
      <c r="X3" s="1359"/>
      <c r="Y3" s="1359"/>
      <c r="Z3" s="1471"/>
      <c r="AB3" s="391"/>
    </row>
    <row r="4" spans="1:29" s="390" customFormat="1" ht="18" customHeight="1">
      <c r="A4" s="1014"/>
      <c r="B4" s="1014"/>
      <c r="C4" s="1008" t="s">
        <v>274</v>
      </c>
      <c r="D4" s="1480">
        <f>市内河!D4</f>
        <v>0</v>
      </c>
      <c r="E4" s="1481"/>
      <c r="F4" s="1481"/>
      <c r="G4" s="1481"/>
      <c r="H4" s="1481"/>
      <c r="I4" s="1481"/>
      <c r="J4" s="1482"/>
      <c r="K4" s="1483" t="s">
        <v>118</v>
      </c>
      <c r="L4" s="1388"/>
      <c r="M4" s="1467">
        <f>市内河!N4</f>
        <v>0</v>
      </c>
      <c r="N4" s="1467"/>
      <c r="O4" s="1468"/>
      <c r="P4" s="1378" t="s">
        <v>353</v>
      </c>
      <c r="Q4" s="1379"/>
      <c r="R4" s="1487"/>
      <c r="S4" s="1378" t="s">
        <v>354</v>
      </c>
      <c r="T4" s="1487"/>
      <c r="U4" s="1487"/>
      <c r="V4" s="1380">
        <f>市内河!$U$4</f>
        <v>0</v>
      </c>
      <c r="W4" s="1422"/>
      <c r="X4" s="1422"/>
      <c r="Y4" s="1422"/>
      <c r="Z4" s="1423"/>
      <c r="AB4" s="386">
        <v>4</v>
      </c>
    </row>
    <row r="5" spans="1:29" s="390" customFormat="1" ht="18" customHeight="1">
      <c r="A5" s="1015"/>
      <c r="B5" s="1015"/>
      <c r="C5" s="1011" t="s">
        <v>346</v>
      </c>
      <c r="D5" s="1355">
        <f>市内河!D5</f>
        <v>0</v>
      </c>
      <c r="E5" s="1355"/>
      <c r="F5" s="1486"/>
      <c r="G5" s="1016" t="s">
        <v>360</v>
      </c>
      <c r="H5" s="1353">
        <f>市内河!H5</f>
        <v>0</v>
      </c>
      <c r="I5" s="1484"/>
      <c r="J5" s="1485"/>
      <c r="K5" s="1393" t="s">
        <v>119</v>
      </c>
      <c r="L5" s="1393"/>
      <c r="M5" s="1464">
        <f>市内河!N5</f>
        <v>0</v>
      </c>
      <c r="N5" s="1465"/>
      <c r="O5" s="1466"/>
      <c r="P5" s="1488"/>
      <c r="Q5" s="1489"/>
      <c r="R5" s="1490"/>
      <c r="S5" s="1429"/>
      <c r="T5" s="1491"/>
      <c r="U5" s="1491"/>
      <c r="V5" s="1424"/>
      <c r="W5" s="1425"/>
      <c r="X5" s="1425"/>
      <c r="Y5" s="1425"/>
      <c r="Z5" s="1423"/>
      <c r="AB5" s="391"/>
    </row>
    <row r="6" spans="1:29" ht="20.25" customHeight="1">
      <c r="A6" s="170" t="s">
        <v>2</v>
      </c>
      <c r="B6" s="244"/>
      <c r="C6" s="295" t="s">
        <v>193</v>
      </c>
      <c r="D6" s="1259" t="s">
        <v>3</v>
      </c>
      <c r="E6" s="1458"/>
      <c r="F6" s="349" t="s">
        <v>122</v>
      </c>
      <c r="G6" s="295" t="s">
        <v>337</v>
      </c>
      <c r="H6" s="1259" t="s">
        <v>3</v>
      </c>
      <c r="I6" s="1458"/>
      <c r="J6" s="349" t="s">
        <v>122</v>
      </c>
      <c r="K6" s="295" t="s">
        <v>338</v>
      </c>
      <c r="L6" s="1278" t="s">
        <v>3</v>
      </c>
      <c r="M6" s="1462"/>
      <c r="N6" s="349" t="s">
        <v>122</v>
      </c>
      <c r="O6" s="286" t="s">
        <v>339</v>
      </c>
      <c r="P6" s="1278" t="s">
        <v>3</v>
      </c>
      <c r="Q6" s="1462"/>
      <c r="R6" s="349" t="s">
        <v>122</v>
      </c>
      <c r="S6" s="286" t="s">
        <v>340</v>
      </c>
      <c r="T6" s="1459" t="s">
        <v>3</v>
      </c>
      <c r="U6" s="1460"/>
      <c r="V6" s="467" t="s">
        <v>122</v>
      </c>
      <c r="W6" s="296" t="s">
        <v>273</v>
      </c>
      <c r="X6" s="1259" t="s">
        <v>3</v>
      </c>
      <c r="Y6" s="1458"/>
      <c r="Z6" s="349" t="s">
        <v>122</v>
      </c>
      <c r="AA6" s="84"/>
      <c r="AB6" s="1391" t="s">
        <v>604</v>
      </c>
      <c r="AC6" s="156"/>
    </row>
    <row r="7" spans="1:29" ht="21" customHeight="1">
      <c r="A7" s="1504" t="s">
        <v>69</v>
      </c>
      <c r="B7" s="1516"/>
      <c r="C7" s="527" t="s">
        <v>67</v>
      </c>
      <c r="D7" s="57"/>
      <c r="E7" s="152">
        <v>3700</v>
      </c>
      <c r="F7" s="738"/>
      <c r="G7" s="1453" t="s">
        <v>489</v>
      </c>
      <c r="H7" s="1455"/>
      <c r="I7" s="1514">
        <v>1550</v>
      </c>
      <c r="J7" s="1495"/>
      <c r="K7" s="1453" t="s">
        <v>410</v>
      </c>
      <c r="L7" s="1492" t="s">
        <v>11</v>
      </c>
      <c r="M7" s="1475">
        <v>2650</v>
      </c>
      <c r="N7" s="1435"/>
      <c r="O7" s="1453" t="s">
        <v>350</v>
      </c>
      <c r="P7" s="1455"/>
      <c r="Q7" s="1451">
        <v>750</v>
      </c>
      <c r="R7" s="1435"/>
      <c r="S7" s="798"/>
      <c r="T7" s="799"/>
      <c r="U7" s="800"/>
      <c r="V7" s="801"/>
      <c r="W7" s="1439" t="s">
        <v>366</v>
      </c>
      <c r="X7" s="1442"/>
      <c r="Y7" s="1445">
        <v>1100</v>
      </c>
      <c r="Z7" s="1448"/>
      <c r="AA7" s="86"/>
      <c r="AB7" s="1246"/>
    </row>
    <row r="8" spans="1:29" ht="21" customHeight="1">
      <c r="A8" s="1517"/>
      <c r="B8" s="1516"/>
      <c r="C8" s="527" t="s">
        <v>68</v>
      </c>
      <c r="D8" s="57"/>
      <c r="E8" s="152">
        <v>3500</v>
      </c>
      <c r="F8" s="738"/>
      <c r="G8" s="1454"/>
      <c r="H8" s="1456"/>
      <c r="I8" s="1515"/>
      <c r="J8" s="1496"/>
      <c r="K8" s="1454"/>
      <c r="L8" s="1493"/>
      <c r="M8" s="1476"/>
      <c r="N8" s="1436"/>
      <c r="O8" s="1454"/>
      <c r="P8" s="1456"/>
      <c r="Q8" s="1452"/>
      <c r="R8" s="1436"/>
      <c r="S8" s="778"/>
      <c r="T8" s="789"/>
      <c r="U8" s="779"/>
      <c r="V8" s="781"/>
      <c r="W8" s="1440"/>
      <c r="X8" s="1443"/>
      <c r="Y8" s="1446"/>
      <c r="Z8" s="1449"/>
      <c r="AA8" s="87"/>
      <c r="AB8" s="1246"/>
    </row>
    <row r="9" spans="1:29" ht="21" customHeight="1">
      <c r="A9" s="1517"/>
      <c r="B9" s="1516"/>
      <c r="C9" s="527" t="s">
        <v>209</v>
      </c>
      <c r="D9" s="57"/>
      <c r="E9" s="152">
        <v>3600</v>
      </c>
      <c r="F9" s="738"/>
      <c r="G9" s="1454"/>
      <c r="H9" s="1456"/>
      <c r="I9" s="1515"/>
      <c r="J9" s="1496"/>
      <c r="K9" s="1454"/>
      <c r="L9" s="1493"/>
      <c r="M9" s="1476"/>
      <c r="N9" s="1436"/>
      <c r="O9" s="1454"/>
      <c r="P9" s="1456"/>
      <c r="Q9" s="1452"/>
      <c r="R9" s="1436"/>
      <c r="S9" s="777"/>
      <c r="T9" s="789"/>
      <c r="U9" s="779"/>
      <c r="V9" s="781"/>
      <c r="W9" s="1440"/>
      <c r="X9" s="1443"/>
      <c r="Y9" s="1446"/>
      <c r="Z9" s="1449"/>
      <c r="AA9" s="87"/>
      <c r="AB9" s="1246"/>
    </row>
    <row r="10" spans="1:29" ht="21" customHeight="1">
      <c r="A10" s="1517"/>
      <c r="B10" s="1516"/>
      <c r="C10" s="527" t="s">
        <v>70</v>
      </c>
      <c r="D10" s="57"/>
      <c r="E10" s="152">
        <v>2550</v>
      </c>
      <c r="F10" s="738"/>
      <c r="G10" s="1454"/>
      <c r="H10" s="1457"/>
      <c r="I10" s="1515"/>
      <c r="J10" s="1497"/>
      <c r="K10" s="1454"/>
      <c r="L10" s="1494"/>
      <c r="M10" s="1477"/>
      <c r="N10" s="1436"/>
      <c r="O10" s="1454"/>
      <c r="P10" s="1457"/>
      <c r="Q10" s="1452"/>
      <c r="R10" s="1436"/>
      <c r="S10" s="802"/>
      <c r="T10" s="789"/>
      <c r="U10" s="779"/>
      <c r="V10" s="781"/>
      <c r="W10" s="1440"/>
      <c r="X10" s="1443"/>
      <c r="Y10" s="1446"/>
      <c r="Z10" s="1449"/>
      <c r="AA10" s="87"/>
      <c r="AB10" s="1246"/>
    </row>
    <row r="11" spans="1:29" ht="21" customHeight="1">
      <c r="A11" s="1504" t="s">
        <v>72</v>
      </c>
      <c r="B11" s="1454"/>
      <c r="C11" s="1059" t="s">
        <v>639</v>
      </c>
      <c r="D11" s="623"/>
      <c r="E11" s="1057"/>
      <c r="F11" s="25"/>
      <c r="G11" s="1509" t="s">
        <v>333</v>
      </c>
      <c r="H11" s="1492"/>
      <c r="I11" s="1527">
        <v>1750</v>
      </c>
      <c r="J11" s="1495"/>
      <c r="K11" s="1453" t="s">
        <v>71</v>
      </c>
      <c r="L11" s="1455" t="s">
        <v>11</v>
      </c>
      <c r="M11" s="1475">
        <v>3100</v>
      </c>
      <c r="N11" s="1435"/>
      <c r="O11" s="1453" t="s">
        <v>71</v>
      </c>
      <c r="P11" s="1455"/>
      <c r="Q11" s="1451">
        <v>480</v>
      </c>
      <c r="R11" s="1435"/>
      <c r="S11" s="1453" t="s">
        <v>71</v>
      </c>
      <c r="T11" s="277"/>
      <c r="U11" s="702"/>
      <c r="V11" s="705"/>
      <c r="W11" s="1440"/>
      <c r="X11" s="1443"/>
      <c r="Y11" s="1446"/>
      <c r="Z11" s="1449"/>
      <c r="AA11" s="86"/>
      <c r="AB11" s="1246"/>
    </row>
    <row r="12" spans="1:29" ht="21" customHeight="1">
      <c r="A12" s="1505"/>
      <c r="B12" s="1454"/>
      <c r="C12" s="527" t="s">
        <v>640</v>
      </c>
      <c r="D12" s="57"/>
      <c r="E12" s="152">
        <v>6700</v>
      </c>
      <c r="F12" s="738"/>
      <c r="G12" s="1509"/>
      <c r="H12" s="1493"/>
      <c r="I12" s="1527"/>
      <c r="J12" s="1496"/>
      <c r="K12" s="1454"/>
      <c r="L12" s="1456"/>
      <c r="M12" s="1476"/>
      <c r="N12" s="1436"/>
      <c r="O12" s="1454"/>
      <c r="P12" s="1456"/>
      <c r="Q12" s="1452"/>
      <c r="R12" s="1436"/>
      <c r="S12" s="1454"/>
      <c r="T12" s="708" t="s">
        <v>577</v>
      </c>
      <c r="U12" s="703"/>
      <c r="V12" s="706"/>
      <c r="W12" s="1440"/>
      <c r="X12" s="1443"/>
      <c r="Y12" s="1446"/>
      <c r="Z12" s="1449"/>
      <c r="AA12" s="87"/>
      <c r="AB12" s="1246"/>
    </row>
    <row r="13" spans="1:29" ht="21" customHeight="1">
      <c r="A13" s="1505"/>
      <c r="B13" s="1454"/>
      <c r="C13" s="527" t="s">
        <v>74</v>
      </c>
      <c r="D13" s="57"/>
      <c r="E13" s="152">
        <v>1800</v>
      </c>
      <c r="F13" s="738"/>
      <c r="G13" s="1454"/>
      <c r="H13" s="1493"/>
      <c r="I13" s="1515"/>
      <c r="J13" s="1496"/>
      <c r="K13" s="1454"/>
      <c r="L13" s="1456"/>
      <c r="M13" s="1476"/>
      <c r="N13" s="1436"/>
      <c r="O13" s="1454"/>
      <c r="P13" s="1456"/>
      <c r="Q13" s="1452"/>
      <c r="R13" s="1436"/>
      <c r="S13" s="1454"/>
      <c r="T13" s="708" t="s">
        <v>578</v>
      </c>
      <c r="U13" s="703"/>
      <c r="V13" s="706"/>
      <c r="W13" s="1440"/>
      <c r="X13" s="1443"/>
      <c r="Y13" s="1446"/>
      <c r="Z13" s="1449"/>
      <c r="AA13" s="87"/>
      <c r="AB13" s="1246"/>
    </row>
    <row r="14" spans="1:29" ht="21" customHeight="1">
      <c r="A14" s="1522" t="s">
        <v>75</v>
      </c>
      <c r="B14" s="225" t="s">
        <v>76</v>
      </c>
      <c r="C14" s="527" t="s">
        <v>325</v>
      </c>
      <c r="D14" s="57"/>
      <c r="E14" s="152">
        <v>3450</v>
      </c>
      <c r="F14" s="738"/>
      <c r="G14" s="1454"/>
      <c r="H14" s="1494"/>
      <c r="I14" s="1515"/>
      <c r="J14" s="1497"/>
      <c r="K14" s="1454"/>
      <c r="L14" s="1457"/>
      <c r="M14" s="1477"/>
      <c r="N14" s="1436"/>
      <c r="O14" s="1454"/>
      <c r="P14" s="1457"/>
      <c r="Q14" s="1452"/>
      <c r="R14" s="1461"/>
      <c r="S14" s="1454"/>
      <c r="T14" s="172"/>
      <c r="U14" s="704"/>
      <c r="V14" s="707"/>
      <c r="W14" s="1441"/>
      <c r="X14" s="1444"/>
      <c r="Y14" s="1447"/>
      <c r="Z14" s="1450"/>
      <c r="AB14" s="1246"/>
    </row>
    <row r="15" spans="1:29" ht="21" customHeight="1">
      <c r="A15" s="1523"/>
      <c r="B15" s="1520" t="s">
        <v>78</v>
      </c>
      <c r="C15" s="527" t="s">
        <v>194</v>
      </c>
      <c r="D15" s="54" t="s">
        <v>11</v>
      </c>
      <c r="E15" s="152">
        <v>3300</v>
      </c>
      <c r="F15" s="738"/>
      <c r="G15" s="1510" t="s">
        <v>409</v>
      </c>
      <c r="H15" s="1492"/>
      <c r="I15" s="1526">
        <v>800</v>
      </c>
      <c r="J15" s="1495"/>
      <c r="K15" s="1510" t="s">
        <v>507</v>
      </c>
      <c r="L15" s="1492" t="s">
        <v>11</v>
      </c>
      <c r="M15" s="1524">
        <v>850</v>
      </c>
      <c r="N15" s="1435"/>
      <c r="O15" s="788"/>
      <c r="P15" s="773"/>
      <c r="Q15" s="774"/>
      <c r="R15" s="775"/>
      <c r="S15" s="780"/>
      <c r="T15" s="789"/>
      <c r="U15" s="779"/>
      <c r="V15" s="775"/>
      <c r="W15" s="790"/>
      <c r="X15" s="791"/>
      <c r="Y15" s="792"/>
      <c r="Z15" s="793"/>
      <c r="AB15" s="1246"/>
    </row>
    <row r="16" spans="1:29" ht="21" customHeight="1">
      <c r="A16" s="1523"/>
      <c r="B16" s="1521"/>
      <c r="C16" s="527" t="s">
        <v>79</v>
      </c>
      <c r="D16" s="54" t="s">
        <v>11</v>
      </c>
      <c r="E16" s="152">
        <v>1800</v>
      </c>
      <c r="F16" s="738"/>
      <c r="G16" s="1499"/>
      <c r="H16" s="1494"/>
      <c r="I16" s="1525"/>
      <c r="J16" s="1531"/>
      <c r="K16" s="1499"/>
      <c r="L16" s="1494"/>
      <c r="M16" s="1525"/>
      <c r="N16" s="1461"/>
      <c r="O16" s="777"/>
      <c r="P16" s="778"/>
      <c r="Q16" s="779"/>
      <c r="R16" s="775"/>
      <c r="S16" s="780"/>
      <c r="T16" s="778"/>
      <c r="U16" s="779"/>
      <c r="V16" s="775"/>
      <c r="W16" s="794"/>
      <c r="X16" s="795"/>
      <c r="Y16" s="796"/>
      <c r="Z16" s="797"/>
      <c r="AB16" s="1246"/>
    </row>
    <row r="17" spans="1:28" ht="21" customHeight="1">
      <c r="A17" s="1523"/>
      <c r="B17" s="225" t="s">
        <v>77</v>
      </c>
      <c r="C17" s="528" t="s">
        <v>364</v>
      </c>
      <c r="D17" s="54" t="s">
        <v>9</v>
      </c>
      <c r="E17" s="152">
        <v>3850</v>
      </c>
      <c r="F17" s="738"/>
      <c r="G17" s="772" t="s">
        <v>116</v>
      </c>
      <c r="H17" s="773"/>
      <c r="I17" s="774"/>
      <c r="J17" s="775"/>
      <c r="K17" s="776"/>
      <c r="L17" s="773"/>
      <c r="M17" s="774"/>
      <c r="N17" s="775"/>
      <c r="O17" s="777"/>
      <c r="P17" s="778"/>
      <c r="Q17" s="779"/>
      <c r="R17" s="775"/>
      <c r="S17" s="780"/>
      <c r="T17" s="778"/>
      <c r="U17" s="779"/>
      <c r="V17" s="775"/>
      <c r="W17" s="777"/>
      <c r="X17" s="777"/>
      <c r="Y17" s="779"/>
      <c r="Z17" s="781"/>
      <c r="AB17" s="1246"/>
    </row>
    <row r="18" spans="1:28" ht="21" customHeight="1">
      <c r="A18" s="1511" t="s">
        <v>80</v>
      </c>
      <c r="B18" s="399" t="s">
        <v>81</v>
      </c>
      <c r="C18" s="528" t="s">
        <v>82</v>
      </c>
      <c r="D18" s="54" t="s">
        <v>9</v>
      </c>
      <c r="E18" s="152">
        <v>2050</v>
      </c>
      <c r="F18" s="738"/>
      <c r="G18" s="782" t="s">
        <v>116</v>
      </c>
      <c r="H18" s="778"/>
      <c r="I18" s="783"/>
      <c r="J18" s="101"/>
      <c r="K18" s="784"/>
      <c r="L18" s="778"/>
      <c r="M18" s="783"/>
      <c r="N18" s="101"/>
      <c r="O18" s="777"/>
      <c r="P18" s="778"/>
      <c r="Q18" s="783"/>
      <c r="R18" s="101"/>
      <c r="S18" s="780"/>
      <c r="T18" s="778"/>
      <c r="U18" s="783"/>
      <c r="V18" s="101"/>
      <c r="W18" s="777"/>
      <c r="X18" s="777"/>
      <c r="Y18" s="783"/>
      <c r="Z18" s="473"/>
      <c r="AB18" s="1246"/>
    </row>
    <row r="19" spans="1:28" ht="27.95" customHeight="1">
      <c r="A19" s="1512"/>
      <c r="B19" s="400" t="s">
        <v>83</v>
      </c>
      <c r="C19" s="319" t="s">
        <v>84</v>
      </c>
      <c r="D19" s="54" t="s">
        <v>9</v>
      </c>
      <c r="E19" s="152">
        <v>3850</v>
      </c>
      <c r="F19" s="738"/>
      <c r="G19" s="782"/>
      <c r="H19" s="778"/>
      <c r="I19" s="783"/>
      <c r="J19" s="101"/>
      <c r="K19" s="784"/>
      <c r="L19" s="778"/>
      <c r="M19" s="783"/>
      <c r="N19" s="101"/>
      <c r="O19" s="777"/>
      <c r="P19" s="778"/>
      <c r="Q19" s="783"/>
      <c r="R19" s="101"/>
      <c r="S19" s="780"/>
      <c r="T19" s="778"/>
      <c r="U19" s="783"/>
      <c r="V19" s="101"/>
      <c r="W19" s="777"/>
      <c r="X19" s="777"/>
      <c r="Y19" s="783"/>
      <c r="Z19" s="473"/>
      <c r="AB19" s="1246"/>
    </row>
    <row r="20" spans="1:28" ht="21" customHeight="1">
      <c r="A20" s="1512"/>
      <c r="B20" s="400"/>
      <c r="C20" s="319" t="s">
        <v>401</v>
      </c>
      <c r="D20" s="54" t="s">
        <v>9</v>
      </c>
      <c r="E20" s="152">
        <v>1350</v>
      </c>
      <c r="F20" s="738"/>
      <c r="G20" s="782"/>
      <c r="H20" s="778"/>
      <c r="I20" s="1098"/>
      <c r="J20" s="101"/>
      <c r="K20" s="784"/>
      <c r="L20" s="778"/>
      <c r="M20" s="783"/>
      <c r="N20" s="101"/>
      <c r="O20" s="777"/>
      <c r="P20" s="778"/>
      <c r="Q20" s="783"/>
      <c r="R20" s="101"/>
      <c r="S20" s="780"/>
      <c r="T20" s="778"/>
      <c r="U20" s="783"/>
      <c r="V20" s="101"/>
      <c r="W20" s="777"/>
      <c r="X20" s="777"/>
      <c r="Y20" s="783"/>
      <c r="Z20" s="473"/>
      <c r="AB20" s="1246"/>
    </row>
    <row r="21" spans="1:28" ht="27.95" customHeight="1">
      <c r="A21" s="1513"/>
      <c r="B21" s="189" t="s">
        <v>85</v>
      </c>
      <c r="C21" s="519" t="s">
        <v>86</v>
      </c>
      <c r="D21" s="172" t="s">
        <v>9</v>
      </c>
      <c r="E21" s="153">
        <v>2050</v>
      </c>
      <c r="F21" s="742"/>
      <c r="G21" s="785" t="s">
        <v>116</v>
      </c>
      <c r="H21" s="786"/>
      <c r="I21" s="787"/>
      <c r="J21" s="101"/>
      <c r="K21" s="785" t="s">
        <v>116</v>
      </c>
      <c r="L21" s="786"/>
      <c r="M21" s="787"/>
      <c r="N21" s="101"/>
      <c r="O21" s="777"/>
      <c r="P21" s="778"/>
      <c r="Q21" s="783"/>
      <c r="R21" s="101"/>
      <c r="S21" s="780"/>
      <c r="T21" s="778"/>
      <c r="U21" s="783"/>
      <c r="V21" s="101"/>
      <c r="W21" s="777"/>
      <c r="X21" s="777"/>
      <c r="Y21" s="783"/>
      <c r="Z21" s="473"/>
      <c r="AB21" s="1246"/>
    </row>
    <row r="22" spans="1:28" ht="21" customHeight="1">
      <c r="A22" s="1498" t="s">
        <v>88</v>
      </c>
      <c r="B22" s="1499"/>
      <c r="C22" s="527" t="s">
        <v>485</v>
      </c>
      <c r="D22" s="54" t="s">
        <v>11</v>
      </c>
      <c r="E22" s="152">
        <v>3900</v>
      </c>
      <c r="F22" s="738"/>
      <c r="G22" s="1453" t="s">
        <v>484</v>
      </c>
      <c r="H22" s="1455" t="s">
        <v>125</v>
      </c>
      <c r="I22" s="1514">
        <v>2150</v>
      </c>
      <c r="J22" s="1530"/>
      <c r="K22" s="527" t="s">
        <v>73</v>
      </c>
      <c r="L22" s="57"/>
      <c r="M22" s="152">
        <v>900</v>
      </c>
      <c r="N22" s="740"/>
      <c r="O22" s="803" t="s">
        <v>116</v>
      </c>
      <c r="P22" s="778"/>
      <c r="Q22" s="779"/>
      <c r="R22" s="775"/>
      <c r="S22" s="1437" t="s">
        <v>87</v>
      </c>
      <c r="T22" s="690"/>
      <c r="U22" s="694"/>
      <c r="V22" s="695"/>
      <c r="W22" s="777"/>
      <c r="X22" s="777"/>
      <c r="Y22" s="779"/>
      <c r="Z22" s="781"/>
      <c r="AB22" s="1246"/>
    </row>
    <row r="23" spans="1:28" ht="21" customHeight="1">
      <c r="A23" s="1500"/>
      <c r="B23" s="1499"/>
      <c r="C23" s="527" t="s">
        <v>488</v>
      </c>
      <c r="D23" s="54" t="s">
        <v>11</v>
      </c>
      <c r="E23" s="152">
        <v>2800</v>
      </c>
      <c r="F23" s="738"/>
      <c r="G23" s="1454"/>
      <c r="H23" s="1518"/>
      <c r="I23" s="1515"/>
      <c r="J23" s="1436"/>
      <c r="K23" s="1453" t="s">
        <v>74</v>
      </c>
      <c r="L23" s="1455"/>
      <c r="M23" s="1514">
        <v>1350</v>
      </c>
      <c r="N23" s="1435"/>
      <c r="O23" s="777"/>
      <c r="P23" s="778"/>
      <c r="Q23" s="779"/>
      <c r="R23" s="775"/>
      <c r="S23" s="1438"/>
      <c r="T23" s="691" t="s">
        <v>576</v>
      </c>
      <c r="U23" s="696"/>
      <c r="V23" s="697"/>
      <c r="W23" s="777"/>
      <c r="X23" s="777"/>
      <c r="Y23" s="779"/>
      <c r="Z23" s="781"/>
      <c r="AB23" s="1246"/>
    </row>
    <row r="24" spans="1:28" ht="21" customHeight="1">
      <c r="A24" s="1501"/>
      <c r="B24" s="1502"/>
      <c r="C24" s="527" t="s">
        <v>486</v>
      </c>
      <c r="D24" s="54" t="s">
        <v>11</v>
      </c>
      <c r="E24" s="152">
        <v>2550</v>
      </c>
      <c r="F24" s="738"/>
      <c r="G24" s="1454"/>
      <c r="H24" s="1519"/>
      <c r="I24" s="1515"/>
      <c r="J24" s="1436"/>
      <c r="K24" s="1454"/>
      <c r="L24" s="1457"/>
      <c r="M24" s="1515"/>
      <c r="N24" s="1436"/>
      <c r="O24" s="777"/>
      <c r="P24" s="778"/>
      <c r="Q24" s="779"/>
      <c r="R24" s="775"/>
      <c r="S24" s="1438"/>
      <c r="T24" s="692"/>
      <c r="U24" s="698"/>
      <c r="V24" s="699"/>
      <c r="W24" s="777"/>
      <c r="X24" s="777"/>
      <c r="Y24" s="779"/>
      <c r="Z24" s="781"/>
      <c r="AA24" s="90"/>
      <c r="AB24" s="1246"/>
    </row>
    <row r="25" spans="1:28" ht="21" customHeight="1" thickBot="1">
      <c r="A25" s="1463" t="s">
        <v>90</v>
      </c>
      <c r="B25" s="1463"/>
      <c r="C25" s="521" t="s">
        <v>365</v>
      </c>
      <c r="D25" s="252" t="s">
        <v>11</v>
      </c>
      <c r="E25" s="157">
        <v>7750</v>
      </c>
      <c r="F25" s="350"/>
      <c r="G25" s="468" t="s">
        <v>487</v>
      </c>
      <c r="H25" s="252" t="s">
        <v>11</v>
      </c>
      <c r="I25" s="157">
        <v>1600</v>
      </c>
      <c r="J25" s="350"/>
      <c r="K25" s="468" t="s">
        <v>113</v>
      </c>
      <c r="L25" s="522" t="s">
        <v>11</v>
      </c>
      <c r="M25" s="157">
        <v>2700</v>
      </c>
      <c r="N25" s="350"/>
      <c r="O25" s="804" t="s">
        <v>116</v>
      </c>
      <c r="P25" s="805"/>
      <c r="Q25" s="806"/>
      <c r="R25" s="101"/>
      <c r="S25" s="521" t="s">
        <v>563</v>
      </c>
      <c r="T25" s="700" t="s">
        <v>575</v>
      </c>
      <c r="U25" s="701"/>
      <c r="V25" s="499"/>
      <c r="W25" s="807"/>
      <c r="X25" s="807"/>
      <c r="Y25" s="806"/>
      <c r="Z25" s="473"/>
      <c r="AA25" s="90"/>
      <c r="AB25" s="1246"/>
    </row>
    <row r="26" spans="1:28" ht="21" customHeight="1" thickTop="1">
      <c r="A26" s="171" t="s">
        <v>195</v>
      </c>
      <c r="B26" s="248">
        <f>SUM(E26,I26,M26,Q26,U26,Y26)</f>
        <v>82280</v>
      </c>
      <c r="C26" s="171" t="s">
        <v>195</v>
      </c>
      <c r="D26" s="247"/>
      <c r="E26" s="246">
        <f>SUM(E7:E25)</f>
        <v>60550</v>
      </c>
      <c r="F26" s="351">
        <f>SUM(F7:F25)</f>
        <v>0</v>
      </c>
      <c r="G26" s="167" t="s">
        <v>195</v>
      </c>
      <c r="H26" s="469">
        <v>0</v>
      </c>
      <c r="I26" s="246">
        <f>SUM(I7:I25)</f>
        <v>7850</v>
      </c>
      <c r="J26" s="351">
        <f>SUM(J7:J25)</f>
        <v>0</v>
      </c>
      <c r="K26" s="167" t="s">
        <v>195</v>
      </c>
      <c r="L26" s="469"/>
      <c r="M26" s="246">
        <f>SUM(M7:M25)</f>
        <v>11550</v>
      </c>
      <c r="N26" s="351">
        <f>SUM(N7:N25)</f>
        <v>0</v>
      </c>
      <c r="O26" s="167" t="s">
        <v>195</v>
      </c>
      <c r="P26" s="470"/>
      <c r="Q26" s="246">
        <f>SUM(Q7:Q25)</f>
        <v>1230</v>
      </c>
      <c r="R26" s="352">
        <f>SUM(R7:R25)</f>
        <v>0</v>
      </c>
      <c r="S26" s="165" t="s">
        <v>195</v>
      </c>
      <c r="T26" s="471"/>
      <c r="U26" s="153">
        <f>SUM(U7:U25)</f>
        <v>0</v>
      </c>
      <c r="V26" s="351">
        <f>SUM(V7:V25)</f>
        <v>0</v>
      </c>
      <c r="W26" s="165" t="s">
        <v>195</v>
      </c>
      <c r="X26" s="472"/>
      <c r="Y26" s="153">
        <f>SUM(Y7:Y25)</f>
        <v>1100</v>
      </c>
      <c r="Z26" s="352">
        <f>SUM(Z7)</f>
        <v>0</v>
      </c>
      <c r="AA26" s="90"/>
      <c r="AB26" s="1246"/>
    </row>
    <row r="27" spans="1:28" ht="10.5" customHeight="1">
      <c r="A27" s="42" t="s">
        <v>298</v>
      </c>
      <c r="B27" s="181"/>
      <c r="C27" s="173"/>
      <c r="D27" s="182"/>
      <c r="E27" s="185"/>
      <c r="F27" s="1036"/>
      <c r="G27" s="173"/>
      <c r="H27" s="97"/>
      <c r="I27" s="185"/>
      <c r="J27" s="1036"/>
      <c r="K27" s="173"/>
      <c r="L27" s="97"/>
      <c r="M27" s="48" t="s">
        <v>608</v>
      </c>
      <c r="N27" s="180"/>
      <c r="O27" s="173"/>
      <c r="Q27" s="156"/>
      <c r="R27" s="180"/>
      <c r="S27" s="173"/>
      <c r="T27" s="90"/>
      <c r="U27" s="156"/>
      <c r="V27" s="180"/>
      <c r="W27" s="173"/>
      <c r="Y27" s="156"/>
      <c r="Z27" s="180"/>
      <c r="AA27" s="90"/>
      <c r="AB27" s="183"/>
    </row>
    <row r="28" spans="1:28" ht="10.5" customHeight="1">
      <c r="A28" s="42" t="s">
        <v>411</v>
      </c>
      <c r="B28" s="45"/>
      <c r="C28" s="49"/>
      <c r="D28" s="49"/>
      <c r="E28" s="49"/>
      <c r="F28" s="49"/>
      <c r="G28" s="49"/>
      <c r="H28" s="49"/>
      <c r="I28" s="49"/>
      <c r="J28" s="45"/>
      <c r="K28" s="49"/>
      <c r="L28" s="49"/>
      <c r="M28" s="42" t="s">
        <v>688</v>
      </c>
    </row>
    <row r="29" spans="1:28" ht="10.5" customHeight="1">
      <c r="A29" s="42" t="s">
        <v>689</v>
      </c>
      <c r="B29" s="45"/>
      <c r="C29" s="49"/>
      <c r="D29" s="49"/>
      <c r="E29" s="49"/>
      <c r="F29" s="49"/>
      <c r="G29" s="49"/>
      <c r="H29" s="49"/>
      <c r="I29" s="49"/>
      <c r="J29" s="45"/>
      <c r="K29" s="49"/>
      <c r="L29" s="49"/>
      <c r="M29" s="42" t="s">
        <v>607</v>
      </c>
    </row>
    <row r="30" spans="1:28" ht="10.5" customHeight="1">
      <c r="A30" s="49" t="s">
        <v>660</v>
      </c>
      <c r="B30" s="45"/>
      <c r="C30" s="49"/>
      <c r="D30" s="49"/>
      <c r="E30" s="49"/>
      <c r="F30" s="49"/>
      <c r="G30" s="49"/>
      <c r="H30" s="49"/>
      <c r="I30" s="49"/>
      <c r="J30" s="45"/>
      <c r="K30" s="49"/>
      <c r="L30" s="49"/>
      <c r="M30" s="49" t="s">
        <v>606</v>
      </c>
      <c r="V30" s="34"/>
      <c r="AB30" s="34"/>
    </row>
    <row r="31" spans="1:28" ht="10.5" customHeight="1">
      <c r="A31" s="525" t="s">
        <v>605</v>
      </c>
      <c r="B31" s="49"/>
      <c r="C31" s="49"/>
      <c r="D31" s="49"/>
      <c r="E31" s="49"/>
      <c r="F31" s="49"/>
      <c r="G31" s="49"/>
      <c r="H31" s="49"/>
      <c r="I31" s="49"/>
      <c r="J31" s="49"/>
      <c r="K31" s="49"/>
      <c r="L31" s="49"/>
      <c r="M31" s="49" t="s">
        <v>661</v>
      </c>
      <c r="W31" s="1528" t="s">
        <v>508</v>
      </c>
      <c r="X31" s="1528"/>
      <c r="Y31" s="1528"/>
      <c r="Z31" s="1528"/>
    </row>
    <row r="32" spans="1:28" ht="10.5" customHeight="1">
      <c r="A32" s="525" t="s">
        <v>522</v>
      </c>
      <c r="B32" s="49"/>
      <c r="C32" s="49"/>
      <c r="D32" s="49"/>
      <c r="E32" s="49"/>
      <c r="F32" s="49"/>
      <c r="G32" s="49"/>
      <c r="H32" s="49"/>
      <c r="I32" s="49"/>
      <c r="J32" s="49"/>
      <c r="K32" s="49"/>
      <c r="L32" s="49"/>
      <c r="M32" s="49"/>
      <c r="W32" s="1528"/>
      <c r="X32" s="1528"/>
      <c r="Y32" s="1528"/>
      <c r="Z32" s="1528"/>
    </row>
    <row r="33" spans="1:26" ht="13.5" customHeight="1">
      <c r="A33" s="49" t="s">
        <v>523</v>
      </c>
      <c r="B33" s="49"/>
      <c r="C33" s="49"/>
      <c r="D33" s="49"/>
      <c r="E33" s="49"/>
      <c r="F33" s="49"/>
      <c r="G33" s="49"/>
      <c r="H33" s="49"/>
      <c r="I33" s="49"/>
      <c r="J33" s="49"/>
      <c r="K33" s="49"/>
      <c r="L33" s="49"/>
      <c r="M33" s="49"/>
      <c r="W33" s="1529" t="s">
        <v>511</v>
      </c>
      <c r="X33" s="1529"/>
      <c r="Y33" s="1529"/>
      <c r="Z33" s="1529"/>
    </row>
  </sheetData>
  <mergeCells count="93">
    <mergeCell ref="W31:Z32"/>
    <mergeCell ref="W33:Z33"/>
    <mergeCell ref="J22:J24"/>
    <mergeCell ref="L23:L24"/>
    <mergeCell ref="N11:N14"/>
    <mergeCell ref="L15:L16"/>
    <mergeCell ref="J15:J16"/>
    <mergeCell ref="S11:S14"/>
    <mergeCell ref="M23:M24"/>
    <mergeCell ref="Q11:Q14"/>
    <mergeCell ref="B15:B16"/>
    <mergeCell ref="K11:K14"/>
    <mergeCell ref="A14:A17"/>
    <mergeCell ref="M15:M16"/>
    <mergeCell ref="H15:H16"/>
    <mergeCell ref="I15:I16"/>
    <mergeCell ref="I11:I14"/>
    <mergeCell ref="J11:J14"/>
    <mergeCell ref="H22:H24"/>
    <mergeCell ref="I22:I24"/>
    <mergeCell ref="K23:K24"/>
    <mergeCell ref="O11:O14"/>
    <mergeCell ref="P11:P14"/>
    <mergeCell ref="K15:K16"/>
    <mergeCell ref="N15:N16"/>
    <mergeCell ref="L11:L14"/>
    <mergeCell ref="A22:B24"/>
    <mergeCell ref="A1:B1"/>
    <mergeCell ref="A3:B3"/>
    <mergeCell ref="A11:B13"/>
    <mergeCell ref="H1:K1"/>
    <mergeCell ref="H2:K3"/>
    <mergeCell ref="D1:G1"/>
    <mergeCell ref="G11:G14"/>
    <mergeCell ref="H11:H14"/>
    <mergeCell ref="G22:G24"/>
    <mergeCell ref="G15:G16"/>
    <mergeCell ref="A18:A21"/>
    <mergeCell ref="K7:K10"/>
    <mergeCell ref="I7:I10"/>
    <mergeCell ref="D6:E6"/>
    <mergeCell ref="A7:B10"/>
    <mergeCell ref="L6:M6"/>
    <mergeCell ref="L7:L10"/>
    <mergeCell ref="G7:G10"/>
    <mergeCell ref="H7:H10"/>
    <mergeCell ref="J7:J10"/>
    <mergeCell ref="L1:M1"/>
    <mergeCell ref="R1:R2"/>
    <mergeCell ref="V4:Z5"/>
    <mergeCell ref="D4:J4"/>
    <mergeCell ref="K4:L4"/>
    <mergeCell ref="K5:L5"/>
    <mergeCell ref="H5:J5"/>
    <mergeCell ref="D5:F5"/>
    <mergeCell ref="C2:G3"/>
    <mergeCell ref="P4:R4"/>
    <mergeCell ref="S4:U4"/>
    <mergeCell ref="X1:Z1"/>
    <mergeCell ref="P5:R5"/>
    <mergeCell ref="S5:U5"/>
    <mergeCell ref="A25:B25"/>
    <mergeCell ref="M5:O5"/>
    <mergeCell ref="V1:W1"/>
    <mergeCell ref="V2:W2"/>
    <mergeCell ref="P1:Q1"/>
    <mergeCell ref="M4:O4"/>
    <mergeCell ref="L2:O3"/>
    <mergeCell ref="P2:Q3"/>
    <mergeCell ref="N1:O1"/>
    <mergeCell ref="V3:Z3"/>
    <mergeCell ref="S3:U3"/>
    <mergeCell ref="S1:U2"/>
    <mergeCell ref="X2:Z2"/>
    <mergeCell ref="H6:I6"/>
    <mergeCell ref="M11:M14"/>
    <mergeCell ref="M7:M10"/>
    <mergeCell ref="AB6:AB26"/>
    <mergeCell ref="N23:N24"/>
    <mergeCell ref="S22:S24"/>
    <mergeCell ref="W7:W14"/>
    <mergeCell ref="X7:X14"/>
    <mergeCell ref="Y7:Y14"/>
    <mergeCell ref="Z7:Z14"/>
    <mergeCell ref="Q7:Q10"/>
    <mergeCell ref="O7:O10"/>
    <mergeCell ref="P7:P10"/>
    <mergeCell ref="X6:Y6"/>
    <mergeCell ref="T6:U6"/>
    <mergeCell ref="R11:R14"/>
    <mergeCell ref="R7:R10"/>
    <mergeCell ref="N7:N10"/>
    <mergeCell ref="P6:Q6"/>
  </mergeCells>
  <phoneticPr fontId="3"/>
  <conditionalFormatting sqref="N26:N27 J11 V26:V27 J26:J27 N11 R19:R27 N7 R7 R11 V7:V10 V19:V21 Z7 J19:J23 N19:N24 Z19:Z27 F29 Z29 R29 J29 V29 F7:F10 F12:F27">
    <cfRule type="expression" dxfId="59" priority="7" stopIfTrue="1">
      <formula>E7&lt;F7</formula>
    </cfRule>
  </conditionalFormatting>
  <conditionalFormatting sqref="R16:R18 V16:V18">
    <cfRule type="expression" dxfId="58" priority="8" stopIfTrue="1">
      <formula>Q19&lt;R16</formula>
    </cfRule>
  </conditionalFormatting>
  <conditionalFormatting sqref="J18 N18 Z18">
    <cfRule type="expression" dxfId="57" priority="11" stopIfTrue="1">
      <formula>I20&lt;J18</formula>
    </cfRule>
  </conditionalFormatting>
  <conditionalFormatting sqref="J15:J16 N15:N16">
    <cfRule type="expression" dxfId="56" priority="12" stopIfTrue="1">
      <formula>I15&lt;J15</formula>
    </cfRule>
  </conditionalFormatting>
  <conditionalFormatting sqref="J25 N25">
    <cfRule type="expression" dxfId="55" priority="13" stopIfTrue="1">
      <formula>I25&lt;J25</formula>
    </cfRule>
  </conditionalFormatting>
  <conditionalFormatting sqref="F28 Z28 R28 J28">
    <cfRule type="expression" dxfId="54" priority="6" stopIfTrue="1">
      <formula>E28&lt;F28</formula>
    </cfRule>
  </conditionalFormatting>
  <conditionalFormatting sqref="V28 N28:N29">
    <cfRule type="expression" dxfId="53" priority="28" stopIfTrue="1">
      <formula>#REF!&lt;N28</formula>
    </cfRule>
  </conditionalFormatting>
  <conditionalFormatting sqref="J7">
    <cfRule type="expression" dxfId="52" priority="5" stopIfTrue="1">
      <formula>I7&lt;J7</formula>
    </cfRule>
  </conditionalFormatting>
  <conditionalFormatting sqref="V22:V23">
    <cfRule type="expression" dxfId="51" priority="3" stopIfTrue="1">
      <formula>U22&lt;V22</formula>
    </cfRule>
  </conditionalFormatting>
  <conditionalFormatting sqref="V25">
    <cfRule type="expression" dxfId="50" priority="4" stopIfTrue="1">
      <formula>U25&lt;V25</formula>
    </cfRule>
  </conditionalFormatting>
  <conditionalFormatting sqref="V11">
    <cfRule type="expression" dxfId="49" priority="2" stopIfTrue="1">
      <formula>U11&lt;V11</formula>
    </cfRule>
  </conditionalFormatting>
  <conditionalFormatting sqref="E11">
    <cfRule type="expression" dxfId="48" priority="1" stopIfTrue="1">
      <formula>D11&lt;E11</formula>
    </cfRule>
  </conditionalFormatting>
  <dataValidations count="1">
    <dataValidation imeMode="off" allowBlank="1" showInputMessage="1" showErrorMessage="1" sqref="I22:J26 M22:N26 Q26:R26 I7:J16 Y26:Z26 P2:Q3 M11:M16 H5:J5 D5:F5 D1:G1 U22:V26 Q7:R14 AC6 U11:V14 V2:Z2 V4:Z5 S1:U3 N1:O1 Y7:Z7 Z15:Z16 N7:N16 M7 E7:F10 E12:F26 D11:E11"/>
  </dataValidations>
  <printOptions horizontalCentered="1"/>
  <pageMargins left="0.39370078740157483" right="0" top="0.39370078740157483" bottom="0" header="0.51181102362204722" footer="0.19685039370078741"/>
  <pageSetup paperSize="9" scale="97" orientation="landscape" horizontalDpi="300" verticalDpi="300"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AB37"/>
  <sheetViews>
    <sheetView showGridLines="0" showZeros="0" zoomScale="115" zoomScaleNormal="115" workbookViewId="0">
      <selection activeCell="S9" sqref="S9"/>
    </sheetView>
  </sheetViews>
  <sheetFormatPr defaultRowHeight="11.25"/>
  <cols>
    <col min="1" max="1" width="3.375" style="85" customWidth="1"/>
    <col min="2" max="2" width="6.625" style="85" customWidth="1"/>
    <col min="3" max="3" width="7.625" style="85" customWidth="1"/>
    <col min="4" max="4" width="1.625" style="85" customWidth="1"/>
    <col min="5" max="5" width="6.125" style="85" customWidth="1"/>
    <col min="6" max="6" width="8.25" style="85" customWidth="1"/>
    <col min="7" max="7" width="7.375" style="85" customWidth="1"/>
    <col min="8" max="8" width="1.625" style="85" customWidth="1"/>
    <col min="9" max="9" width="5.625" style="85" customWidth="1"/>
    <col min="10" max="10" width="8" style="85" customWidth="1"/>
    <col min="11" max="11" width="7.375" style="85" customWidth="1"/>
    <col min="12" max="12" width="1.625" style="85" customWidth="1"/>
    <col min="13" max="13" width="5.625" style="85" customWidth="1"/>
    <col min="14" max="14" width="8" style="85" customWidth="1"/>
    <col min="15" max="15" width="6" style="85" customWidth="1"/>
    <col min="16" max="16" width="1.625" style="85" customWidth="1"/>
    <col min="17" max="17" width="5.625" style="85" customWidth="1"/>
    <col min="18" max="18" width="8" style="85" customWidth="1"/>
    <col min="19" max="19" width="5.875" style="85" customWidth="1"/>
    <col min="20" max="20" width="1.625" style="85" customWidth="1"/>
    <col min="21" max="21" width="5.625" style="85" customWidth="1"/>
    <col min="22" max="22" width="8" style="85" customWidth="1"/>
    <col min="23" max="23" width="6.125" style="85" customWidth="1"/>
    <col min="24" max="24" width="1.625" style="85" customWidth="1"/>
    <col min="25" max="25" width="5.625" style="85" customWidth="1"/>
    <col min="26" max="26" width="8" style="85" customWidth="1"/>
    <col min="27" max="27" width="0.5" style="85" customWidth="1"/>
    <col min="28" max="28" width="2.5" style="85" customWidth="1"/>
    <col min="29" max="16384" width="9" style="85"/>
  </cols>
  <sheetData>
    <row r="1" spans="1:28" s="390" customFormat="1" ht="15" customHeight="1">
      <c r="A1" s="1503" t="str">
        <f>市内河!A1</f>
        <v>令和元年</v>
      </c>
      <c r="B1" s="1503"/>
      <c r="C1" s="1000" t="s">
        <v>241</v>
      </c>
      <c r="D1" s="1469">
        <f>市内河!$D$1</f>
        <v>0</v>
      </c>
      <c r="E1" s="1507"/>
      <c r="F1" s="1507"/>
      <c r="G1" s="1508"/>
      <c r="H1" s="1402" t="s">
        <v>254</v>
      </c>
      <c r="I1" s="1402"/>
      <c r="J1" s="1402"/>
      <c r="K1" s="1402"/>
      <c r="L1" s="1478" t="s">
        <v>382</v>
      </c>
      <c r="M1" s="1479"/>
      <c r="N1" s="1469">
        <f>市内河!$N$1</f>
        <v>0</v>
      </c>
      <c r="O1" s="1470"/>
      <c r="P1" s="1402" t="s">
        <v>383</v>
      </c>
      <c r="Q1" s="1402"/>
      <c r="R1" s="1335" t="s">
        <v>297</v>
      </c>
      <c r="S1" s="1322">
        <f>市内河!$R$1</f>
        <v>0</v>
      </c>
      <c r="T1" s="1365"/>
      <c r="U1" s="1473"/>
      <c r="V1" s="1410" t="s">
        <v>385</v>
      </c>
      <c r="W1" s="1333"/>
      <c r="X1" s="1333" t="s">
        <v>386</v>
      </c>
      <c r="Y1" s="1333"/>
      <c r="Z1" s="1333"/>
      <c r="AA1" s="389"/>
    </row>
    <row r="2" spans="1:28" s="390" customFormat="1" ht="18" customHeight="1">
      <c r="A2" s="1013">
        <f>市内河!A2</f>
        <v>43770</v>
      </c>
      <c r="B2" s="1005" t="s">
        <v>356</v>
      </c>
      <c r="C2" s="1341">
        <f>市内河!C2</f>
        <v>0</v>
      </c>
      <c r="D2" s="1342"/>
      <c r="E2" s="1342"/>
      <c r="F2" s="1342"/>
      <c r="G2" s="1342"/>
      <c r="H2" s="1342">
        <f>市内河!G2</f>
        <v>0</v>
      </c>
      <c r="I2" s="1342"/>
      <c r="J2" s="1342"/>
      <c r="K2" s="1342"/>
      <c r="L2" s="1362">
        <f>市内河!L2</f>
        <v>0</v>
      </c>
      <c r="M2" s="1362"/>
      <c r="N2" s="1362"/>
      <c r="O2" s="1362"/>
      <c r="P2" s="1369">
        <f>市内河!O2</f>
        <v>0</v>
      </c>
      <c r="Q2" s="1369"/>
      <c r="R2" s="1337"/>
      <c r="S2" s="1357"/>
      <c r="T2" s="1357"/>
      <c r="U2" s="1474"/>
      <c r="V2" s="1427">
        <f>市内河!U2</f>
        <v>0</v>
      </c>
      <c r="W2" s="1428"/>
      <c r="X2" s="1428">
        <f>市内河!W2</f>
        <v>0</v>
      </c>
      <c r="Y2" s="1428"/>
      <c r="Z2" s="1428"/>
      <c r="AA2" s="389"/>
      <c r="AB2" s="384"/>
    </row>
    <row r="3" spans="1:28" s="390" customFormat="1" ht="18" customHeight="1">
      <c r="A3" s="1340" t="s">
        <v>196</v>
      </c>
      <c r="B3" s="1340"/>
      <c r="C3" s="1343"/>
      <c r="D3" s="1344"/>
      <c r="E3" s="1344"/>
      <c r="F3" s="1344"/>
      <c r="G3" s="1344"/>
      <c r="H3" s="1344"/>
      <c r="I3" s="1344"/>
      <c r="J3" s="1344"/>
      <c r="K3" s="1506"/>
      <c r="L3" s="1362"/>
      <c r="M3" s="1362"/>
      <c r="N3" s="1362"/>
      <c r="O3" s="1362"/>
      <c r="P3" s="1431"/>
      <c r="Q3" s="1431"/>
      <c r="R3" s="1006" t="s">
        <v>103</v>
      </c>
      <c r="S3" s="1419">
        <f>SUM(F23,J23,N23)</f>
        <v>0</v>
      </c>
      <c r="T3" s="1541"/>
      <c r="U3" s="1541"/>
      <c r="V3" s="1359" t="s">
        <v>384</v>
      </c>
      <c r="W3" s="1359"/>
      <c r="X3" s="1359"/>
      <c r="Y3" s="1359"/>
      <c r="Z3" s="1471"/>
    </row>
    <row r="4" spans="1:28" s="390" customFormat="1" ht="18" customHeight="1">
      <c r="A4" s="1014"/>
      <c r="B4" s="1014"/>
      <c r="C4" s="1008" t="s">
        <v>274</v>
      </c>
      <c r="D4" s="1480">
        <f>市内河!D4</f>
        <v>0</v>
      </c>
      <c r="E4" s="1481"/>
      <c r="F4" s="1481"/>
      <c r="G4" s="1481"/>
      <c r="H4" s="1481"/>
      <c r="I4" s="1481"/>
      <c r="J4" s="1482"/>
      <c r="K4" s="1483" t="s">
        <v>118</v>
      </c>
      <c r="L4" s="1558"/>
      <c r="M4" s="1539">
        <f>市内河!N4</f>
        <v>0</v>
      </c>
      <c r="N4" s="1539"/>
      <c r="O4" s="1540"/>
      <c r="P4" s="1378" t="s">
        <v>353</v>
      </c>
      <c r="Q4" s="1379"/>
      <c r="R4" s="1487"/>
      <c r="S4" s="1538" t="s">
        <v>354</v>
      </c>
      <c r="T4" s="1487"/>
      <c r="U4" s="1487"/>
      <c r="V4" s="1532">
        <f>市内河!U4</f>
        <v>0</v>
      </c>
      <c r="W4" s="1533"/>
      <c r="X4" s="1533"/>
      <c r="Y4" s="1533"/>
      <c r="Z4" s="1534"/>
      <c r="AB4" s="386">
        <v>5</v>
      </c>
    </row>
    <row r="5" spans="1:28" s="390" customFormat="1" ht="18" customHeight="1">
      <c r="A5" s="1017"/>
      <c r="B5" s="1017"/>
      <c r="C5" s="1011" t="s">
        <v>346</v>
      </c>
      <c r="D5" s="1355">
        <f>市内河!D5</f>
        <v>0</v>
      </c>
      <c r="E5" s="1355"/>
      <c r="F5" s="1486"/>
      <c r="G5" s="1016" t="s">
        <v>360</v>
      </c>
      <c r="H5" s="1353">
        <f>市内河!H5</f>
        <v>0</v>
      </c>
      <c r="I5" s="1484"/>
      <c r="J5" s="1485"/>
      <c r="K5" s="1393" t="s">
        <v>119</v>
      </c>
      <c r="L5" s="1393"/>
      <c r="M5" s="1464">
        <f>市内河!N5</f>
        <v>0</v>
      </c>
      <c r="N5" s="1465"/>
      <c r="O5" s="1466"/>
      <c r="P5" s="1488"/>
      <c r="Q5" s="1489"/>
      <c r="R5" s="1490"/>
      <c r="S5" s="1429"/>
      <c r="T5" s="1491"/>
      <c r="U5" s="1491"/>
      <c r="V5" s="1535"/>
      <c r="W5" s="1536"/>
      <c r="X5" s="1536"/>
      <c r="Y5" s="1536"/>
      <c r="Z5" s="1537"/>
    </row>
    <row r="6" spans="1:28" ht="20.25" customHeight="1">
      <c r="A6" s="170" t="s">
        <v>2</v>
      </c>
      <c r="B6" s="169"/>
      <c r="C6" s="296" t="s">
        <v>193</v>
      </c>
      <c r="D6" s="1545" t="s">
        <v>3</v>
      </c>
      <c r="E6" s="1546"/>
      <c r="F6" s="349" t="s">
        <v>122</v>
      </c>
      <c r="G6" s="295" t="s">
        <v>337</v>
      </c>
      <c r="H6" s="1545" t="s">
        <v>3</v>
      </c>
      <c r="I6" s="1546"/>
      <c r="J6" s="349" t="s">
        <v>122</v>
      </c>
      <c r="K6" s="295" t="s">
        <v>338</v>
      </c>
      <c r="L6" s="1278" t="s">
        <v>3</v>
      </c>
      <c r="M6" s="1569"/>
      <c r="N6" s="349" t="s">
        <v>122</v>
      </c>
      <c r="O6" s="286" t="s">
        <v>339</v>
      </c>
      <c r="P6" s="1278" t="s">
        <v>3</v>
      </c>
      <c r="Q6" s="1565"/>
      <c r="R6" s="211" t="s">
        <v>122</v>
      </c>
      <c r="S6" s="288" t="s">
        <v>340</v>
      </c>
      <c r="T6" s="1278" t="s">
        <v>3</v>
      </c>
      <c r="U6" s="1565"/>
      <c r="V6" s="353" t="s">
        <v>122</v>
      </c>
      <c r="W6" s="296" t="s">
        <v>4</v>
      </c>
      <c r="X6" s="1545" t="s">
        <v>3</v>
      </c>
      <c r="Y6" s="1567"/>
      <c r="Z6" s="353" t="s">
        <v>122</v>
      </c>
      <c r="AA6" s="84"/>
      <c r="AB6" s="1391" t="s">
        <v>299</v>
      </c>
    </row>
    <row r="7" spans="1:28" ht="60" customHeight="1">
      <c r="A7" s="1498"/>
      <c r="B7" s="1548"/>
      <c r="C7" s="319" t="s">
        <v>367</v>
      </c>
      <c r="D7" s="54" t="s">
        <v>11</v>
      </c>
      <c r="E7" s="635">
        <v>13250</v>
      </c>
      <c r="F7" s="738"/>
      <c r="G7" s="319" t="s">
        <v>490</v>
      </c>
      <c r="H7" s="722" t="s">
        <v>580</v>
      </c>
      <c r="I7" s="152"/>
      <c r="J7" s="738"/>
      <c r="K7" s="319" t="s">
        <v>51</v>
      </c>
      <c r="L7" s="233"/>
      <c r="M7" s="529">
        <v>1600</v>
      </c>
      <c r="N7" s="738"/>
      <c r="O7" s="779"/>
      <c r="P7" s="779"/>
      <c r="Q7" s="779"/>
      <c r="R7" s="779"/>
      <c r="S7" s="779"/>
      <c r="T7" s="817"/>
      <c r="U7" s="779"/>
      <c r="V7" s="818"/>
      <c r="W7" s="779"/>
      <c r="X7" s="779"/>
      <c r="Y7" s="779"/>
      <c r="Z7" s="819"/>
      <c r="AA7" s="87"/>
      <c r="AB7" s="1559"/>
    </row>
    <row r="8" spans="1:28" ht="20.25" customHeight="1">
      <c r="A8" s="1550" t="s">
        <v>52</v>
      </c>
      <c r="B8" s="238" t="s">
        <v>53</v>
      </c>
      <c r="C8" s="528" t="s">
        <v>54</v>
      </c>
      <c r="D8" s="54" t="s">
        <v>11</v>
      </c>
      <c r="E8" s="635">
        <v>5000</v>
      </c>
      <c r="F8" s="738"/>
      <c r="G8" s="709" t="s">
        <v>703</v>
      </c>
      <c r="H8" s="415"/>
      <c r="I8" s="1178">
        <v>650</v>
      </c>
      <c r="J8" s="1099"/>
      <c r="K8" s="527" t="s">
        <v>54</v>
      </c>
      <c r="L8" s="415"/>
      <c r="M8" s="529">
        <v>2200</v>
      </c>
      <c r="N8" s="738"/>
      <c r="O8" s="818" t="s">
        <v>116</v>
      </c>
      <c r="P8" s="779"/>
      <c r="Q8" s="779"/>
      <c r="R8" s="779"/>
      <c r="S8" s="818" t="s">
        <v>116</v>
      </c>
      <c r="T8" s="817"/>
      <c r="U8" s="783"/>
      <c r="V8" s="820"/>
      <c r="W8" s="779"/>
      <c r="X8" s="779"/>
      <c r="Y8" s="779"/>
      <c r="Z8" s="821"/>
      <c r="AA8" s="86"/>
      <c r="AB8" s="1559"/>
    </row>
    <row r="9" spans="1:28" ht="20.25" customHeight="1">
      <c r="A9" s="1551"/>
      <c r="B9" s="1544" t="s">
        <v>55</v>
      </c>
      <c r="C9" s="528" t="s">
        <v>197</v>
      </c>
      <c r="D9" s="54" t="s">
        <v>11</v>
      </c>
      <c r="E9" s="635">
        <v>4500</v>
      </c>
      <c r="F9" s="738"/>
      <c r="G9" s="1100" t="s">
        <v>702</v>
      </c>
      <c r="H9" s="1101"/>
      <c r="I9" s="1179">
        <v>500</v>
      </c>
      <c r="J9" s="1102"/>
      <c r="K9" s="514" t="s">
        <v>197</v>
      </c>
      <c r="L9" s="515"/>
      <c r="M9" s="530">
        <v>1600</v>
      </c>
      <c r="N9" s="739"/>
      <c r="O9" s="818" t="s">
        <v>116</v>
      </c>
      <c r="P9" s="779"/>
      <c r="Q9" s="779"/>
      <c r="R9" s="779"/>
      <c r="S9" s="779" t="s">
        <v>709</v>
      </c>
      <c r="T9" s="817"/>
      <c r="U9" s="779"/>
      <c r="V9" s="818"/>
      <c r="W9" s="779"/>
      <c r="X9" s="779"/>
      <c r="Y9" s="779"/>
      <c r="Z9" s="821"/>
      <c r="AB9" s="1559"/>
    </row>
    <row r="10" spans="1:28" ht="20.25" customHeight="1">
      <c r="A10" s="1551"/>
      <c r="B10" s="1568"/>
      <c r="C10" s="528" t="s">
        <v>408</v>
      </c>
      <c r="D10" s="54" t="s">
        <v>11</v>
      </c>
      <c r="E10" s="635">
        <v>3300</v>
      </c>
      <c r="F10" s="738"/>
      <c r="G10" s="808"/>
      <c r="H10" s="799"/>
      <c r="I10" s="809"/>
      <c r="J10" s="417"/>
      <c r="K10" s="528" t="s">
        <v>491</v>
      </c>
      <c r="L10" s="54" t="s">
        <v>11</v>
      </c>
      <c r="M10" s="531">
        <v>600</v>
      </c>
      <c r="N10" s="354"/>
      <c r="O10" s="818" t="s">
        <v>116</v>
      </c>
      <c r="P10" s="779"/>
      <c r="Q10" s="779"/>
      <c r="R10" s="779"/>
      <c r="S10" s="779" t="s">
        <v>710</v>
      </c>
      <c r="T10" s="817"/>
      <c r="U10" s="779"/>
      <c r="V10" s="818"/>
      <c r="W10" s="779"/>
      <c r="X10" s="779"/>
      <c r="Y10" s="779"/>
      <c r="Z10" s="821"/>
      <c r="AB10" s="1559"/>
    </row>
    <row r="11" spans="1:28" ht="20.25" customHeight="1">
      <c r="A11" s="1551"/>
      <c r="B11" s="418" t="s">
        <v>56</v>
      </c>
      <c r="C11" s="528" t="s">
        <v>57</v>
      </c>
      <c r="D11" s="54" t="s">
        <v>9</v>
      </c>
      <c r="E11" s="1180">
        <v>2100</v>
      </c>
      <c r="F11" s="738"/>
      <c r="G11" s="810" t="s">
        <v>116</v>
      </c>
      <c r="H11" s="811"/>
      <c r="I11" s="779"/>
      <c r="J11" s="813"/>
      <c r="K11" s="814"/>
      <c r="L11" s="815"/>
      <c r="M11" s="816"/>
      <c r="N11" s="101"/>
      <c r="O11" s="779"/>
      <c r="P11" s="779"/>
      <c r="Q11" s="779"/>
      <c r="R11" s="779"/>
      <c r="S11" s="822"/>
      <c r="T11" s="783"/>
      <c r="U11" s="779"/>
      <c r="V11" s="783"/>
      <c r="W11" s="779"/>
      <c r="X11" s="779"/>
      <c r="Y11" s="779"/>
      <c r="Z11" s="821"/>
      <c r="AB11" s="1559"/>
    </row>
    <row r="12" spans="1:28" ht="20.25" customHeight="1">
      <c r="A12" s="1552"/>
      <c r="B12" s="225" t="s">
        <v>58</v>
      </c>
      <c r="C12" s="528" t="s">
        <v>59</v>
      </c>
      <c r="D12" s="54" t="s">
        <v>9</v>
      </c>
      <c r="E12" s="1180">
        <v>2150</v>
      </c>
      <c r="F12" s="738"/>
      <c r="G12" s="810" t="s">
        <v>116</v>
      </c>
      <c r="H12" s="811"/>
      <c r="I12" s="812"/>
      <c r="J12" s="813"/>
      <c r="K12" s="780"/>
      <c r="L12" s="815"/>
      <c r="M12" s="816"/>
      <c r="N12" s="101"/>
      <c r="O12" s="779"/>
      <c r="P12" s="779"/>
      <c r="Q12" s="779"/>
      <c r="R12" s="779"/>
      <c r="S12" s="779"/>
      <c r="T12" s="817"/>
      <c r="U12" s="783"/>
      <c r="V12" s="820"/>
      <c r="W12" s="779"/>
      <c r="X12" s="779"/>
      <c r="Y12" s="779"/>
      <c r="Z12" s="821"/>
      <c r="AB12" s="1559"/>
    </row>
    <row r="13" spans="1:28" ht="20.25" customHeight="1">
      <c r="A13" s="1504" t="s">
        <v>60</v>
      </c>
      <c r="B13" s="1547"/>
      <c r="C13" s="512" t="s">
        <v>493</v>
      </c>
      <c r="D13" s="54" t="s">
        <v>11</v>
      </c>
      <c r="E13" s="635">
        <v>6250</v>
      </c>
      <c r="F13" s="738"/>
      <c r="G13" s="709" t="s">
        <v>579</v>
      </c>
      <c r="H13" s="710" t="s">
        <v>580</v>
      </c>
      <c r="I13" s="711"/>
      <c r="J13" s="712"/>
      <c r="K13" s="1510" t="s">
        <v>492</v>
      </c>
      <c r="L13" s="1492" t="s">
        <v>11</v>
      </c>
      <c r="M13" s="1563">
        <v>1300</v>
      </c>
      <c r="N13" s="1553"/>
      <c r="O13" s="823" t="s">
        <v>116</v>
      </c>
      <c r="P13" s="823"/>
      <c r="Q13" s="823"/>
      <c r="R13" s="779"/>
      <c r="S13" s="777"/>
      <c r="T13" s="824"/>
      <c r="U13" s="783"/>
      <c r="V13" s="825"/>
      <c r="W13" s="779"/>
      <c r="X13" s="779"/>
      <c r="Y13" s="779"/>
      <c r="Z13" s="821"/>
      <c r="AA13" s="89"/>
      <c r="AB13" s="1559"/>
    </row>
    <row r="14" spans="1:28" ht="20.25" customHeight="1">
      <c r="A14" s="1511" t="s">
        <v>61</v>
      </c>
      <c r="B14" s="1560" t="s">
        <v>198</v>
      </c>
      <c r="C14" s="512" t="s">
        <v>253</v>
      </c>
      <c r="D14" s="54" t="s">
        <v>11</v>
      </c>
      <c r="E14" s="637">
        <v>2000</v>
      </c>
      <c r="F14" s="738"/>
      <c r="G14" s="836"/>
      <c r="H14" s="837"/>
      <c r="I14" s="838"/>
      <c r="J14" s="1032"/>
      <c r="K14" s="1566"/>
      <c r="L14" s="1556"/>
      <c r="M14" s="1564"/>
      <c r="N14" s="1557"/>
      <c r="O14" s="779"/>
      <c r="P14" s="779"/>
      <c r="Q14" s="779"/>
      <c r="R14" s="779"/>
      <c r="S14" s="818" t="s">
        <v>116</v>
      </c>
      <c r="T14" s="779"/>
      <c r="U14" s="779"/>
      <c r="V14" s="779"/>
      <c r="W14" s="779"/>
      <c r="X14" s="779"/>
      <c r="Y14" s="779"/>
      <c r="Z14" s="821"/>
      <c r="AB14" s="1559"/>
    </row>
    <row r="15" spans="1:28" ht="20.25" customHeight="1">
      <c r="A15" s="1542"/>
      <c r="B15" s="1542"/>
      <c r="C15" s="528" t="s">
        <v>248</v>
      </c>
      <c r="D15" s="54" t="s">
        <v>9</v>
      </c>
      <c r="E15" s="635">
        <v>580</v>
      </c>
      <c r="F15" s="738"/>
      <c r="G15" s="836"/>
      <c r="H15" s="778"/>
      <c r="I15" s="840"/>
      <c r="J15" s="839"/>
      <c r="K15" s="780"/>
      <c r="L15" s="778"/>
      <c r="M15" s="841"/>
      <c r="N15" s="101"/>
      <c r="O15" s="779"/>
      <c r="P15" s="779"/>
      <c r="Q15" s="783"/>
      <c r="R15" s="783"/>
      <c r="S15" s="779"/>
      <c r="T15" s="779"/>
      <c r="U15" s="783"/>
      <c r="V15" s="783"/>
      <c r="W15" s="779"/>
      <c r="X15" s="779"/>
      <c r="Y15" s="783"/>
      <c r="Z15" s="826"/>
      <c r="AA15" s="90"/>
      <c r="AB15" s="1559"/>
    </row>
    <row r="16" spans="1:28" ht="20.25" customHeight="1">
      <c r="A16" s="1549"/>
      <c r="B16" s="1549"/>
      <c r="C16" s="528" t="s">
        <v>62</v>
      </c>
      <c r="D16" s="54" t="s">
        <v>9</v>
      </c>
      <c r="E16" s="636">
        <v>700</v>
      </c>
      <c r="F16" s="738"/>
      <c r="G16" s="836"/>
      <c r="H16" s="778"/>
      <c r="I16" s="840"/>
      <c r="J16" s="839"/>
      <c r="K16" s="842"/>
      <c r="L16" s="786"/>
      <c r="M16" s="843"/>
      <c r="N16" s="101"/>
      <c r="O16" s="779"/>
      <c r="P16" s="779"/>
      <c r="Q16" s="783"/>
      <c r="R16" s="783"/>
      <c r="S16" s="779"/>
      <c r="T16" s="779"/>
      <c r="U16" s="783"/>
      <c r="V16" s="783"/>
      <c r="W16" s="779"/>
      <c r="X16" s="779"/>
      <c r="Y16" s="783"/>
      <c r="Z16" s="826"/>
      <c r="AA16" s="90"/>
      <c r="AB16" s="1559"/>
    </row>
    <row r="17" spans="1:28" ht="20.25" customHeight="1">
      <c r="A17" s="1511" t="s">
        <v>63</v>
      </c>
      <c r="B17" s="1544" t="s">
        <v>64</v>
      </c>
      <c r="C17" s="528" t="s">
        <v>494</v>
      </c>
      <c r="D17" s="57" t="s">
        <v>11</v>
      </c>
      <c r="E17" s="635">
        <v>4200</v>
      </c>
      <c r="F17" s="738"/>
      <c r="G17" s="709" t="s">
        <v>581</v>
      </c>
      <c r="H17" s="710" t="s">
        <v>580</v>
      </c>
      <c r="I17" s="711"/>
      <c r="J17" s="500"/>
      <c r="K17" s="1570" t="s">
        <v>624</v>
      </c>
      <c r="L17" s="1492" t="s">
        <v>11</v>
      </c>
      <c r="M17" s="1563">
        <v>1750</v>
      </c>
      <c r="N17" s="1553"/>
      <c r="O17" s="827" t="s">
        <v>116</v>
      </c>
      <c r="P17" s="779"/>
      <c r="Q17" s="783"/>
      <c r="R17" s="783"/>
      <c r="S17" s="828" t="s">
        <v>116</v>
      </c>
      <c r="T17" s="779"/>
      <c r="U17" s="783"/>
      <c r="V17" s="783"/>
      <c r="W17" s="829"/>
      <c r="X17" s="779"/>
      <c r="Y17" s="783"/>
      <c r="Z17" s="826"/>
      <c r="AA17" s="90"/>
      <c r="AB17" s="1559"/>
    </row>
    <row r="18" spans="1:28" ht="20.25" customHeight="1">
      <c r="A18" s="1542"/>
      <c r="B18" s="1561"/>
      <c r="C18" s="528" t="s">
        <v>495</v>
      </c>
      <c r="D18" s="57" t="s">
        <v>11</v>
      </c>
      <c r="E18" s="635">
        <v>2000</v>
      </c>
      <c r="F18" s="738"/>
      <c r="G18" s="713" t="s">
        <v>582</v>
      </c>
      <c r="H18" s="710" t="s">
        <v>580</v>
      </c>
      <c r="I18" s="714"/>
      <c r="J18" s="715"/>
      <c r="K18" s="1571"/>
      <c r="L18" s="1573"/>
      <c r="M18" s="1575"/>
      <c r="N18" s="1554"/>
      <c r="O18" s="779"/>
      <c r="P18" s="779"/>
      <c r="Q18" s="779"/>
      <c r="R18" s="779"/>
      <c r="S18" s="779"/>
      <c r="T18" s="779"/>
      <c r="U18" s="779"/>
      <c r="V18" s="779"/>
      <c r="W18" s="779"/>
      <c r="X18" s="779"/>
      <c r="Y18" s="779"/>
      <c r="Z18" s="821"/>
      <c r="AA18" s="90"/>
      <c r="AB18" s="1559"/>
    </row>
    <row r="19" spans="1:28" ht="20.25" customHeight="1">
      <c r="A19" s="1542"/>
      <c r="B19" s="1561"/>
      <c r="C19" s="528" t="s">
        <v>496</v>
      </c>
      <c r="D19" s="54" t="s">
        <v>11</v>
      </c>
      <c r="E19" s="635">
        <v>200</v>
      </c>
      <c r="F19" s="738"/>
      <c r="G19" s="844"/>
      <c r="H19" s="845"/>
      <c r="I19" s="846"/>
      <c r="J19" s="847"/>
      <c r="K19" s="1571"/>
      <c r="L19" s="1573"/>
      <c r="M19" s="1575"/>
      <c r="N19" s="1554"/>
      <c r="O19" s="779"/>
      <c r="P19" s="779"/>
      <c r="Q19" s="779"/>
      <c r="R19" s="779"/>
      <c r="S19" s="779"/>
      <c r="T19" s="830"/>
      <c r="U19" s="779"/>
      <c r="V19" s="831"/>
      <c r="W19" s="831"/>
      <c r="X19" s="831"/>
      <c r="Y19" s="832"/>
      <c r="Z19" s="833"/>
      <c r="AB19" s="1559"/>
    </row>
    <row r="20" spans="1:28" ht="20.25" customHeight="1">
      <c r="A20" s="1542"/>
      <c r="B20" s="1562"/>
      <c r="C20" s="512" t="s">
        <v>412</v>
      </c>
      <c r="D20" s="54" t="s">
        <v>11</v>
      </c>
      <c r="E20" s="635">
        <v>750</v>
      </c>
      <c r="F20" s="738"/>
      <c r="G20" s="709" t="s">
        <v>412</v>
      </c>
      <c r="H20" s="710" t="s">
        <v>580</v>
      </c>
      <c r="I20" s="711"/>
      <c r="J20" s="712"/>
      <c r="K20" s="1571"/>
      <c r="L20" s="1573"/>
      <c r="M20" s="1575"/>
      <c r="N20" s="1554"/>
      <c r="O20" s="779"/>
      <c r="P20" s="779"/>
      <c r="Q20" s="779"/>
      <c r="R20" s="779"/>
      <c r="S20" s="779"/>
      <c r="T20" s="830"/>
      <c r="U20" s="779"/>
      <c r="V20" s="831"/>
      <c r="W20" s="831"/>
      <c r="X20" s="831"/>
      <c r="Y20" s="832"/>
      <c r="Z20" s="833"/>
      <c r="AB20" s="1559"/>
    </row>
    <row r="21" spans="1:28" ht="20.25" customHeight="1">
      <c r="A21" s="1542"/>
      <c r="B21" s="1544" t="s">
        <v>108</v>
      </c>
      <c r="C21" s="528" t="s">
        <v>65</v>
      </c>
      <c r="D21" s="54" t="s">
        <v>11</v>
      </c>
      <c r="E21" s="635">
        <v>2050</v>
      </c>
      <c r="F21" s="738"/>
      <c r="G21" s="848" t="s">
        <v>116</v>
      </c>
      <c r="H21" s="849"/>
      <c r="I21" s="812"/>
      <c r="J21" s="775"/>
      <c r="K21" s="1572"/>
      <c r="L21" s="1574"/>
      <c r="M21" s="1576"/>
      <c r="N21" s="1555"/>
      <c r="O21" s="779"/>
      <c r="P21" s="779"/>
      <c r="Q21" s="779"/>
      <c r="R21" s="779"/>
      <c r="S21" s="818" t="s">
        <v>116</v>
      </c>
      <c r="T21" s="779"/>
      <c r="U21" s="779"/>
      <c r="V21" s="779"/>
      <c r="W21" s="779"/>
      <c r="X21" s="779"/>
      <c r="Y21" s="779"/>
      <c r="Z21" s="821"/>
      <c r="AA21" s="92"/>
      <c r="AB21" s="1559"/>
    </row>
    <row r="22" spans="1:28" ht="20.25" customHeight="1" thickBot="1">
      <c r="A22" s="1543"/>
      <c r="B22" s="1543"/>
      <c r="C22" s="533" t="s">
        <v>66</v>
      </c>
      <c r="D22" s="252" t="s">
        <v>9</v>
      </c>
      <c r="E22" s="638">
        <v>870</v>
      </c>
      <c r="F22" s="350"/>
      <c r="G22" s="850" t="s">
        <v>116</v>
      </c>
      <c r="H22" s="851"/>
      <c r="I22" s="852"/>
      <c r="J22" s="853"/>
      <c r="K22" s="854"/>
      <c r="L22" s="855"/>
      <c r="M22" s="856"/>
      <c r="N22" s="853"/>
      <c r="O22" s="834"/>
      <c r="P22" s="834"/>
      <c r="Q22" s="834"/>
      <c r="R22" s="834"/>
      <c r="S22" s="834"/>
      <c r="T22" s="834"/>
      <c r="U22" s="834"/>
      <c r="V22" s="834"/>
      <c r="W22" s="834"/>
      <c r="X22" s="834"/>
      <c r="Y22" s="834"/>
      <c r="Z22" s="835"/>
      <c r="AB22" s="1559"/>
    </row>
    <row r="23" spans="1:28" ht="20.25" customHeight="1" thickTop="1">
      <c r="A23" s="171" t="s">
        <v>195</v>
      </c>
      <c r="B23" s="254">
        <f>SUM(E23,I23,M23,Q23,U23,Y23)</f>
        <v>60100</v>
      </c>
      <c r="C23" s="171" t="s">
        <v>195</v>
      </c>
      <c r="D23" s="168"/>
      <c r="E23" s="246">
        <f>SUM(E7:E22)</f>
        <v>49900</v>
      </c>
      <c r="F23" s="351">
        <f>SUM(F7:F22)</f>
        <v>0</v>
      </c>
      <c r="G23" s="167" t="s">
        <v>195</v>
      </c>
      <c r="H23" s="255"/>
      <c r="I23" s="246">
        <f>SUM(I7:I22)</f>
        <v>1150</v>
      </c>
      <c r="J23" s="352">
        <f>SUM(J7:J22)</f>
        <v>0</v>
      </c>
      <c r="K23" s="167" t="s">
        <v>195</v>
      </c>
      <c r="L23" s="421"/>
      <c r="M23" s="421">
        <f>SUM(M7:M22)</f>
        <v>9050</v>
      </c>
      <c r="N23" s="352">
        <f>SUM(N7:N22)</f>
        <v>0</v>
      </c>
      <c r="O23" s="165"/>
      <c r="P23" s="253"/>
      <c r="Q23" s="203"/>
      <c r="R23" s="291"/>
      <c r="S23" s="171"/>
      <c r="T23" s="253"/>
      <c r="U23" s="203"/>
      <c r="V23" s="292"/>
      <c r="W23" s="171"/>
      <c r="X23" s="367"/>
      <c r="Y23" s="203"/>
      <c r="Z23" s="291"/>
      <c r="AB23" s="1559"/>
    </row>
    <row r="24" spans="1:28" ht="12" customHeight="1">
      <c r="A24" s="42" t="s">
        <v>503</v>
      </c>
      <c r="B24" s="45"/>
      <c r="C24" s="93"/>
      <c r="D24" s="93"/>
      <c r="E24" s="94"/>
      <c r="F24" s="93"/>
      <c r="G24" s="93"/>
      <c r="H24" s="93"/>
      <c r="I24" s="94"/>
      <c r="J24" s="45"/>
      <c r="M24" s="42"/>
      <c r="Q24" s="90"/>
    </row>
    <row r="25" spans="1:28" ht="12" customHeight="1">
      <c r="A25" s="42" t="s">
        <v>662</v>
      </c>
      <c r="B25" s="49"/>
      <c r="C25" s="49"/>
      <c r="D25" s="49"/>
      <c r="E25" s="97"/>
      <c r="F25" s="49"/>
      <c r="G25" s="49"/>
      <c r="H25" s="49"/>
      <c r="I25" s="97"/>
      <c r="J25" s="49"/>
      <c r="M25" s="42" t="s">
        <v>112</v>
      </c>
      <c r="Q25" s="90"/>
    </row>
    <row r="26" spans="1:28" ht="12" customHeight="1">
      <c r="A26" s="48" t="s">
        <v>419</v>
      </c>
      <c r="B26" s="45"/>
      <c r="C26" s="93"/>
      <c r="D26" s="93"/>
      <c r="E26" s="93"/>
      <c r="F26" s="93"/>
      <c r="G26" s="93"/>
      <c r="H26" s="93"/>
      <c r="I26" s="93"/>
      <c r="J26" s="45"/>
      <c r="L26" s="95"/>
      <c r="M26" s="42" t="s">
        <v>625</v>
      </c>
      <c r="N26" s="95"/>
      <c r="O26" s="95"/>
      <c r="P26" s="95"/>
      <c r="Q26" s="95"/>
      <c r="R26" s="95"/>
      <c r="S26" s="95"/>
      <c r="T26" s="95"/>
      <c r="U26" s="95"/>
      <c r="V26" s="95"/>
      <c r="W26" s="26"/>
      <c r="X26" s="26"/>
      <c r="Y26" s="26"/>
      <c r="AA26" s="26"/>
      <c r="AB26" s="95"/>
    </row>
    <row r="27" spans="1:28" ht="12" customHeight="1">
      <c r="A27" s="48" t="s">
        <v>525</v>
      </c>
      <c r="B27" s="45"/>
      <c r="C27" s="46"/>
      <c r="D27" s="46"/>
      <c r="E27" s="46"/>
      <c r="F27" s="46"/>
      <c r="G27" s="46"/>
      <c r="H27" s="96"/>
      <c r="I27" s="96"/>
      <c r="J27" s="46"/>
      <c r="M27" s="42" t="s">
        <v>690</v>
      </c>
      <c r="V27" s="40"/>
      <c r="W27" s="43"/>
      <c r="X27" s="43"/>
      <c r="Y27" s="43"/>
      <c r="Z27" s="43"/>
      <c r="AA27" s="43"/>
      <c r="AB27" s="40"/>
    </row>
    <row r="28" spans="1:28" ht="12" customHeight="1">
      <c r="A28" s="525"/>
      <c r="B28" s="45"/>
      <c r="C28" s="46"/>
      <c r="D28" s="46"/>
      <c r="E28" s="46"/>
      <c r="F28" s="46"/>
      <c r="G28" s="46"/>
      <c r="H28" s="96"/>
      <c r="I28" s="96"/>
      <c r="J28" s="46"/>
      <c r="K28" s="42"/>
      <c r="M28" s="42" t="s">
        <v>524</v>
      </c>
      <c r="V28" s="40"/>
      <c r="W28" s="43"/>
      <c r="X28" s="43"/>
      <c r="Y28" s="43"/>
      <c r="Z28" s="43"/>
      <c r="AA28" s="43"/>
      <c r="AB28" s="40"/>
    </row>
    <row r="29" spans="1:28">
      <c r="A29" s="525" t="s">
        <v>522</v>
      </c>
      <c r="W29" s="1218" t="s">
        <v>508</v>
      </c>
      <c r="X29" s="1218"/>
      <c r="Y29" s="1218"/>
      <c r="Z29" s="1218"/>
    </row>
    <row r="30" spans="1:28">
      <c r="A30" s="42" t="s">
        <v>523</v>
      </c>
      <c r="W30" s="1218"/>
      <c r="X30" s="1218"/>
      <c r="Y30" s="1218"/>
      <c r="Z30" s="1218"/>
    </row>
    <row r="31" spans="1:28" ht="17.100000000000001" customHeight="1">
      <c r="W31" s="1314" t="s">
        <v>512</v>
      </c>
      <c r="X31" s="1314"/>
      <c r="Y31" s="1314"/>
      <c r="Z31" s="1314"/>
    </row>
    <row r="32" spans="1:28" ht="17.100000000000001" customHeight="1"/>
    <row r="37" spans="2:2">
      <c r="B37" s="89"/>
    </row>
  </sheetData>
  <mergeCells count="57">
    <mergeCell ref="W29:Z30"/>
    <mergeCell ref="W31:Z31"/>
    <mergeCell ref="AB6:AB23"/>
    <mergeCell ref="B14:B16"/>
    <mergeCell ref="B17:B20"/>
    <mergeCell ref="M13:M14"/>
    <mergeCell ref="H6:I6"/>
    <mergeCell ref="T6:U6"/>
    <mergeCell ref="K13:K14"/>
    <mergeCell ref="X6:Y6"/>
    <mergeCell ref="B9:B10"/>
    <mergeCell ref="P6:Q6"/>
    <mergeCell ref="L6:M6"/>
    <mergeCell ref="K17:K21"/>
    <mergeCell ref="L17:L21"/>
    <mergeCell ref="M17:M21"/>
    <mergeCell ref="N17:N21"/>
    <mergeCell ref="L13:L14"/>
    <mergeCell ref="N13:N14"/>
    <mergeCell ref="H5:J5"/>
    <mergeCell ref="H1:K1"/>
    <mergeCell ref="D4:J4"/>
    <mergeCell ref="D5:F5"/>
    <mergeCell ref="K4:L4"/>
    <mergeCell ref="A17:A22"/>
    <mergeCell ref="B21:B22"/>
    <mergeCell ref="D6:E6"/>
    <mergeCell ref="A13:B13"/>
    <mergeCell ref="A7:B7"/>
    <mergeCell ref="A14:A16"/>
    <mergeCell ref="A8:A12"/>
    <mergeCell ref="A1:B1"/>
    <mergeCell ref="A3:B3"/>
    <mergeCell ref="C2:G3"/>
    <mergeCell ref="D1:G1"/>
    <mergeCell ref="S3:U3"/>
    <mergeCell ref="H2:K3"/>
    <mergeCell ref="S1:U2"/>
    <mergeCell ref="P5:R5"/>
    <mergeCell ref="S5:U5"/>
    <mergeCell ref="S4:U4"/>
    <mergeCell ref="P1:Q1"/>
    <mergeCell ref="N1:O1"/>
    <mergeCell ref="L2:O3"/>
    <mergeCell ref="P4:R4"/>
    <mergeCell ref="R1:R2"/>
    <mergeCell ref="P2:Q3"/>
    <mergeCell ref="M4:O4"/>
    <mergeCell ref="L1:M1"/>
    <mergeCell ref="M5:O5"/>
    <mergeCell ref="K5:L5"/>
    <mergeCell ref="V4:Z5"/>
    <mergeCell ref="V3:Z3"/>
    <mergeCell ref="V1:W1"/>
    <mergeCell ref="X1:Z1"/>
    <mergeCell ref="V2:W2"/>
    <mergeCell ref="X2:Z2"/>
  </mergeCells>
  <phoneticPr fontId="3"/>
  <conditionalFormatting sqref="V12:V13 N15:N17 J7:J8 N7:N13 N22 F7:F23 J10:J12 J21:J23">
    <cfRule type="expression" dxfId="47" priority="2" stopIfTrue="1">
      <formula>E7&lt;F7</formula>
    </cfRule>
  </conditionalFormatting>
  <conditionalFormatting sqref="N23">
    <cfRule type="expression" dxfId="46" priority="4" stopIfTrue="1">
      <formula>M23&lt;N23</formula>
    </cfRule>
  </conditionalFormatting>
  <conditionalFormatting sqref="J13:J17">
    <cfRule type="expression" dxfId="45" priority="1" stopIfTrue="1">
      <formula>I13&lt;J13</formula>
    </cfRule>
  </conditionalFormatting>
  <dataValidations count="1">
    <dataValidation imeMode="off" allowBlank="1" showInputMessage="1" showErrorMessage="1" sqref="L23:N23 I23:J23 N1:O1 M13:N13 M7:N10 M17:N17 E7:F23 P2:Q3 D1:G1 V2:Z2 V4:Z5 S1:U3 H5:J5 D5:F5 I10:J10 I7:J8 I13:J13 I17:J17 I20:J20"/>
  </dataValidations>
  <printOptions horizontalCentered="1"/>
  <pageMargins left="0.39370078740157483" right="0" top="0.39370078740157483" bottom="0" header="0.51181102362204722" footer="0.19685039370078741"/>
  <pageSetup paperSize="9" scale="97" orientation="landscape" cellComments="asDisplayed" horizontalDpi="300" verticalDpi="300"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AB33"/>
  <sheetViews>
    <sheetView showGridLines="0" showZeros="0" zoomScaleNormal="100" zoomScaleSheetLayoutView="85" workbookViewId="0">
      <selection activeCell="I21" sqref="I21:I23"/>
    </sheetView>
  </sheetViews>
  <sheetFormatPr defaultRowHeight="11.25"/>
  <cols>
    <col min="1" max="1" width="3.375" style="85" customWidth="1"/>
    <col min="2" max="2" width="7.125" style="85" customWidth="1"/>
    <col min="3" max="3" width="7.625" style="85" customWidth="1"/>
    <col min="4" max="4" width="1.625" style="160" customWidth="1"/>
    <col min="5" max="5" width="6.125" style="85" customWidth="1"/>
    <col min="6" max="6" width="8.25" style="85" customWidth="1"/>
    <col min="7" max="7" width="7.75" style="85" customWidth="1"/>
    <col min="8" max="8" width="1.625" style="160" customWidth="1"/>
    <col min="9" max="9" width="6.75" style="85" bestFit="1" customWidth="1"/>
    <col min="10" max="10" width="8.25" style="85" customWidth="1"/>
    <col min="11" max="11" width="6.125" style="85" customWidth="1"/>
    <col min="12" max="12" width="1.625" style="160" customWidth="1"/>
    <col min="13" max="13" width="5.625" style="85" customWidth="1"/>
    <col min="14" max="14" width="8.25" style="85" customWidth="1"/>
    <col min="15" max="15" width="5.625" style="85" customWidth="1"/>
    <col min="16" max="16" width="1.625" style="160" customWidth="1"/>
    <col min="17" max="17" width="5.125" style="85" customWidth="1"/>
    <col min="18" max="18" width="6.625" style="85" customWidth="1"/>
    <col min="19" max="19" width="6.125" style="85" customWidth="1"/>
    <col min="20" max="20" width="1.625" style="160" customWidth="1"/>
    <col min="21" max="21" width="5.625" style="85" customWidth="1"/>
    <col min="22" max="22" width="7.625" style="85" customWidth="1"/>
    <col min="23" max="23" width="6.125" style="85" customWidth="1"/>
    <col min="24" max="24" width="1.625" style="160" customWidth="1"/>
    <col min="25" max="25" width="5.625" style="85" customWidth="1"/>
    <col min="26" max="26" width="8.25" style="85" customWidth="1"/>
    <col min="27" max="27" width="0.5" style="85" customWidth="1"/>
    <col min="28" max="28" width="2.25" style="85" customWidth="1"/>
    <col min="29" max="29" width="3" style="85" customWidth="1"/>
    <col min="30" max="30" width="5.875" style="85" customWidth="1"/>
    <col min="31" max="31" width="3.375" style="85" customWidth="1"/>
    <col min="32" max="16384" width="9" style="85"/>
  </cols>
  <sheetData>
    <row r="1" spans="1:28" s="390" customFormat="1" ht="15" customHeight="1">
      <c r="A1" s="1503" t="str">
        <f>市内河!A1</f>
        <v>令和元年</v>
      </c>
      <c r="B1" s="1503"/>
      <c r="C1" s="1000" t="s">
        <v>241</v>
      </c>
      <c r="D1" s="1594">
        <f>市内河!$D$1</f>
        <v>0</v>
      </c>
      <c r="E1" s="1507"/>
      <c r="F1" s="1507"/>
      <c r="G1" s="1508"/>
      <c r="H1" s="1402" t="s">
        <v>254</v>
      </c>
      <c r="I1" s="1402"/>
      <c r="J1" s="1402"/>
      <c r="K1" s="1402"/>
      <c r="L1" s="1478" t="s">
        <v>382</v>
      </c>
      <c r="M1" s="1479"/>
      <c r="N1" s="1594">
        <f>市内河!$N$1</f>
        <v>0</v>
      </c>
      <c r="O1" s="1598"/>
      <c r="P1" s="1402" t="s">
        <v>383</v>
      </c>
      <c r="Q1" s="1402"/>
      <c r="R1" s="1335" t="s">
        <v>297</v>
      </c>
      <c r="S1" s="1322">
        <f>市内河!$R$1</f>
        <v>0</v>
      </c>
      <c r="T1" s="1365"/>
      <c r="U1" s="1473"/>
      <c r="V1" s="1410" t="s">
        <v>385</v>
      </c>
      <c r="W1" s="1333"/>
      <c r="X1" s="1333" t="s">
        <v>386</v>
      </c>
      <c r="Y1" s="1333"/>
      <c r="Z1" s="1333"/>
      <c r="AA1" s="389"/>
    </row>
    <row r="2" spans="1:28" s="390" customFormat="1" ht="18" customHeight="1">
      <c r="A2" s="1013">
        <f>市内河!A2</f>
        <v>43770</v>
      </c>
      <c r="B2" s="1005" t="s">
        <v>356</v>
      </c>
      <c r="C2" s="1341">
        <f>市内河!C2</f>
        <v>0</v>
      </c>
      <c r="D2" s="1595"/>
      <c r="E2" s="1595"/>
      <c r="F2" s="1595"/>
      <c r="G2" s="1595"/>
      <c r="H2" s="1342">
        <f>市内河!G2</f>
        <v>0</v>
      </c>
      <c r="I2" s="1342"/>
      <c r="J2" s="1342"/>
      <c r="K2" s="1342"/>
      <c r="L2" s="1362">
        <f>市内河!L2</f>
        <v>0</v>
      </c>
      <c r="M2" s="1362"/>
      <c r="N2" s="1362"/>
      <c r="O2" s="1362"/>
      <c r="P2" s="1369">
        <f>市内河!O2</f>
        <v>0</v>
      </c>
      <c r="Q2" s="1369"/>
      <c r="R2" s="1337"/>
      <c r="S2" s="1357"/>
      <c r="T2" s="1357"/>
      <c r="U2" s="1474"/>
      <c r="V2" s="1427">
        <f>市内河!U2</f>
        <v>0</v>
      </c>
      <c r="W2" s="1428"/>
      <c r="X2" s="1428">
        <f>市内河!W2</f>
        <v>0</v>
      </c>
      <c r="Y2" s="1428"/>
      <c r="Z2" s="1428"/>
      <c r="AA2" s="389"/>
      <c r="AB2" s="384"/>
    </row>
    <row r="3" spans="1:28" s="390" customFormat="1" ht="18" customHeight="1">
      <c r="A3" s="1340" t="s">
        <v>199</v>
      </c>
      <c r="B3" s="1340"/>
      <c r="C3" s="1596"/>
      <c r="D3" s="1597"/>
      <c r="E3" s="1597"/>
      <c r="F3" s="1597"/>
      <c r="G3" s="1597"/>
      <c r="H3" s="1344"/>
      <c r="I3" s="1344"/>
      <c r="J3" s="1344"/>
      <c r="K3" s="1506"/>
      <c r="L3" s="1409"/>
      <c r="M3" s="1409"/>
      <c r="N3" s="1409"/>
      <c r="O3" s="1409"/>
      <c r="P3" s="1431"/>
      <c r="Q3" s="1431"/>
      <c r="R3" s="1006" t="s">
        <v>103</v>
      </c>
      <c r="S3" s="1582">
        <f>SUM(F24,J24,N24,R24,V24,Z24)</f>
        <v>0</v>
      </c>
      <c r="T3" s="1583"/>
      <c r="U3" s="1583"/>
      <c r="V3" s="1359" t="s">
        <v>384</v>
      </c>
      <c r="W3" s="1359"/>
      <c r="X3" s="1359"/>
      <c r="Y3" s="1359"/>
      <c r="Z3" s="1471"/>
    </row>
    <row r="4" spans="1:28" s="390" customFormat="1" ht="18" customHeight="1">
      <c r="A4" s="1014"/>
      <c r="B4" s="1014"/>
      <c r="C4" s="1008" t="s">
        <v>274</v>
      </c>
      <c r="D4" s="1480">
        <f>市内河!D4</f>
        <v>0</v>
      </c>
      <c r="E4" s="1481"/>
      <c r="F4" s="1481"/>
      <c r="G4" s="1481"/>
      <c r="H4" s="1481"/>
      <c r="I4" s="1481"/>
      <c r="J4" s="1482"/>
      <c r="K4" s="1483" t="s">
        <v>118</v>
      </c>
      <c r="L4" s="1388"/>
      <c r="M4" s="1467">
        <f>市内河!N4</f>
        <v>0</v>
      </c>
      <c r="N4" s="1467"/>
      <c r="O4" s="1468"/>
      <c r="P4" s="1378" t="s">
        <v>353</v>
      </c>
      <c r="Q4" s="1379"/>
      <c r="R4" s="1487"/>
      <c r="S4" s="1378" t="s">
        <v>354</v>
      </c>
      <c r="T4" s="1487"/>
      <c r="U4" s="1487"/>
      <c r="V4" s="1380">
        <f>市内河!$U$4</f>
        <v>0</v>
      </c>
      <c r="W4" s="1422"/>
      <c r="X4" s="1422"/>
      <c r="Y4" s="1422"/>
      <c r="Z4" s="1423"/>
      <c r="AB4" s="386">
        <v>6</v>
      </c>
    </row>
    <row r="5" spans="1:28" s="390" customFormat="1" ht="18" customHeight="1">
      <c r="A5" s="1015"/>
      <c r="B5" s="1015"/>
      <c r="C5" s="1011" t="s">
        <v>346</v>
      </c>
      <c r="D5" s="1355">
        <f>市内河!D5</f>
        <v>0</v>
      </c>
      <c r="E5" s="1355"/>
      <c r="F5" s="1486"/>
      <c r="G5" s="1016" t="s">
        <v>360</v>
      </c>
      <c r="H5" s="1353">
        <f>市内河!H5</f>
        <v>0</v>
      </c>
      <c r="I5" s="1484"/>
      <c r="J5" s="1485"/>
      <c r="K5" s="1393" t="s">
        <v>119</v>
      </c>
      <c r="L5" s="1393"/>
      <c r="M5" s="1464">
        <f>市内河!N5</f>
        <v>0</v>
      </c>
      <c r="N5" s="1465"/>
      <c r="O5" s="1466"/>
      <c r="P5" s="1488"/>
      <c r="Q5" s="1489"/>
      <c r="R5" s="1490"/>
      <c r="S5" s="1429"/>
      <c r="T5" s="1491"/>
      <c r="U5" s="1491"/>
      <c r="V5" s="1380"/>
      <c r="W5" s="1425"/>
      <c r="X5" s="1425"/>
      <c r="Y5" s="1425"/>
      <c r="Z5" s="1423"/>
      <c r="AB5" s="104"/>
    </row>
    <row r="6" spans="1:28" ht="20.25" customHeight="1">
      <c r="A6" s="170" t="s">
        <v>2</v>
      </c>
      <c r="B6" s="169"/>
      <c r="C6" s="296" t="s">
        <v>193</v>
      </c>
      <c r="D6" s="1259" t="s">
        <v>3</v>
      </c>
      <c r="E6" s="1458"/>
      <c r="F6" s="349" t="s">
        <v>122</v>
      </c>
      <c r="G6" s="295" t="s">
        <v>337</v>
      </c>
      <c r="H6" s="1259" t="s">
        <v>3</v>
      </c>
      <c r="I6" s="1458"/>
      <c r="J6" s="349" t="s">
        <v>122</v>
      </c>
      <c r="K6" s="295" t="s">
        <v>338</v>
      </c>
      <c r="L6" s="1278" t="s">
        <v>3</v>
      </c>
      <c r="M6" s="1462"/>
      <c r="N6" s="349" t="s">
        <v>122</v>
      </c>
      <c r="O6" s="286" t="s">
        <v>339</v>
      </c>
      <c r="P6" s="1278" t="s">
        <v>3</v>
      </c>
      <c r="Q6" s="1603"/>
      <c r="R6" s="258" t="s">
        <v>122</v>
      </c>
      <c r="S6" s="288" t="s">
        <v>340</v>
      </c>
      <c r="T6" s="1278" t="s">
        <v>3</v>
      </c>
      <c r="U6" s="1462"/>
      <c r="V6" s="349" t="s">
        <v>122</v>
      </c>
      <c r="W6" s="295" t="s">
        <v>4</v>
      </c>
      <c r="X6" s="1259" t="s">
        <v>3</v>
      </c>
      <c r="Y6" s="1458"/>
      <c r="Z6" s="349" t="s">
        <v>122</v>
      </c>
      <c r="AA6" s="84"/>
      <c r="AB6" s="1391" t="s">
        <v>317</v>
      </c>
    </row>
    <row r="7" spans="1:28" ht="21" customHeight="1">
      <c r="A7" s="1522" t="s">
        <v>261</v>
      </c>
      <c r="B7" s="225" t="s">
        <v>257</v>
      </c>
      <c r="C7" s="532" t="s">
        <v>497</v>
      </c>
      <c r="D7" s="54" t="s">
        <v>11</v>
      </c>
      <c r="E7" s="639">
        <v>12200</v>
      </c>
      <c r="F7" s="744"/>
      <c r="G7" s="1453" t="s">
        <v>40</v>
      </c>
      <c r="H7" s="1580"/>
      <c r="I7" s="1599">
        <v>1900</v>
      </c>
      <c r="J7" s="1495"/>
      <c r="K7" s="1453" t="s">
        <v>499</v>
      </c>
      <c r="L7" s="1492" t="s">
        <v>125</v>
      </c>
      <c r="M7" s="1585">
        <v>3200</v>
      </c>
      <c r="N7" s="1609"/>
      <c r="O7" s="798"/>
      <c r="P7" s="862"/>
      <c r="Q7" s="874"/>
      <c r="R7" s="257"/>
      <c r="S7" s="512" t="s">
        <v>40</v>
      </c>
      <c r="T7" s="722" t="s">
        <v>580</v>
      </c>
      <c r="U7" s="536"/>
      <c r="V7" s="721"/>
      <c r="W7" s="1617" t="s">
        <v>368</v>
      </c>
      <c r="X7" s="1580"/>
      <c r="Y7" s="1605">
        <v>6700</v>
      </c>
      <c r="Z7" s="1607"/>
      <c r="AA7" s="84"/>
      <c r="AB7" s="1391"/>
    </row>
    <row r="8" spans="1:28" ht="21" customHeight="1">
      <c r="A8" s="1523"/>
      <c r="B8" s="333" t="s">
        <v>258</v>
      </c>
      <c r="C8" s="534" t="s">
        <v>498</v>
      </c>
      <c r="D8" s="513" t="s">
        <v>11</v>
      </c>
      <c r="E8" s="640">
        <v>2200</v>
      </c>
      <c r="F8" s="356"/>
      <c r="G8" s="1454"/>
      <c r="H8" s="1580"/>
      <c r="I8" s="1600"/>
      <c r="J8" s="1531"/>
      <c r="K8" s="1454"/>
      <c r="L8" s="1591"/>
      <c r="M8" s="1586"/>
      <c r="N8" s="1461"/>
      <c r="O8" s="803" t="s">
        <v>116</v>
      </c>
      <c r="P8" s="875"/>
      <c r="Q8" s="857"/>
      <c r="R8" s="101"/>
      <c r="S8" s="777"/>
      <c r="T8" s="861"/>
      <c r="U8" s="812"/>
      <c r="V8" s="775"/>
      <c r="W8" s="1618"/>
      <c r="X8" s="1581"/>
      <c r="Y8" s="1606"/>
      <c r="Z8" s="1608"/>
      <c r="AA8" s="86"/>
      <c r="AB8" s="1391"/>
    </row>
    <row r="9" spans="1:28" ht="21" customHeight="1">
      <c r="A9" s="1523"/>
      <c r="B9" s="1592" t="s">
        <v>342</v>
      </c>
      <c r="C9" s="528" t="s">
        <v>41</v>
      </c>
      <c r="D9" s="54" t="s">
        <v>9</v>
      </c>
      <c r="E9" s="639">
        <v>1550</v>
      </c>
      <c r="F9" s="738"/>
      <c r="G9" s="803" t="s">
        <v>116</v>
      </c>
      <c r="H9" s="824"/>
      <c r="I9" s="857"/>
      <c r="J9" s="775"/>
      <c r="K9" s="777"/>
      <c r="L9" s="858"/>
      <c r="M9" s="859"/>
      <c r="N9" s="101"/>
      <c r="O9" s="777"/>
      <c r="P9" s="860"/>
      <c r="Q9" s="812"/>
      <c r="R9" s="775"/>
      <c r="S9" s="777"/>
      <c r="T9" s="861"/>
      <c r="U9" s="812"/>
      <c r="V9" s="775"/>
      <c r="W9" s="798"/>
      <c r="X9" s="862"/>
      <c r="Y9" s="863"/>
      <c r="Z9" s="864"/>
      <c r="AB9" s="1391"/>
    </row>
    <row r="10" spans="1:28" ht="21" customHeight="1">
      <c r="A10" s="1523"/>
      <c r="B10" s="1593"/>
      <c r="C10" s="528" t="s">
        <v>668</v>
      </c>
      <c r="D10" s="54" t="s">
        <v>9</v>
      </c>
      <c r="E10" s="639">
        <v>1350</v>
      </c>
      <c r="F10" s="738"/>
      <c r="G10" s="803" t="s">
        <v>116</v>
      </c>
      <c r="H10" s="824"/>
      <c r="I10" s="812"/>
      <c r="J10" s="775"/>
      <c r="K10" s="777"/>
      <c r="L10" s="858"/>
      <c r="M10" s="865"/>
      <c r="N10" s="775"/>
      <c r="O10" s="777"/>
      <c r="P10" s="860"/>
      <c r="Q10" s="812"/>
      <c r="R10" s="775"/>
      <c r="S10" s="777"/>
      <c r="T10" s="861"/>
      <c r="U10" s="812"/>
      <c r="V10" s="775"/>
      <c r="W10" s="777"/>
      <c r="X10" s="860"/>
      <c r="Y10" s="812"/>
      <c r="Z10" s="781"/>
      <c r="AB10" s="1391"/>
    </row>
    <row r="11" spans="1:28" ht="21" customHeight="1">
      <c r="A11" s="1523"/>
      <c r="B11" s="225" t="s">
        <v>260</v>
      </c>
      <c r="C11" s="528" t="s">
        <v>43</v>
      </c>
      <c r="D11" s="54" t="s">
        <v>9</v>
      </c>
      <c r="E11" s="641">
        <v>2650</v>
      </c>
      <c r="F11" s="738"/>
      <c r="G11" s="866"/>
      <c r="H11" s="867"/>
      <c r="I11" s="812"/>
      <c r="J11" s="101"/>
      <c r="K11" s="777"/>
      <c r="L11" s="868"/>
      <c r="M11" s="865"/>
      <c r="N11" s="101"/>
      <c r="O11" s="777"/>
      <c r="P11" s="860"/>
      <c r="Q11" s="812"/>
      <c r="R11" s="775"/>
      <c r="S11" s="777"/>
      <c r="T11" s="861"/>
      <c r="U11" s="857"/>
      <c r="V11" s="101"/>
      <c r="W11" s="777"/>
      <c r="X11" s="860"/>
      <c r="Y11" s="812"/>
      <c r="Z11" s="781"/>
      <c r="AB11" s="1391"/>
    </row>
    <row r="12" spans="1:28" ht="21" customHeight="1">
      <c r="A12" s="1523"/>
      <c r="B12" s="1592" t="s">
        <v>343</v>
      </c>
      <c r="C12" s="534" t="s">
        <v>200</v>
      </c>
      <c r="D12" s="513" t="s">
        <v>9</v>
      </c>
      <c r="E12" s="642">
        <v>2550</v>
      </c>
      <c r="F12" s="356"/>
      <c r="G12" s="803" t="s">
        <v>116</v>
      </c>
      <c r="H12" s="824"/>
      <c r="I12" s="857"/>
      <c r="J12" s="775"/>
      <c r="K12" s="869"/>
      <c r="L12" s="858"/>
      <c r="M12" s="859"/>
      <c r="N12" s="775"/>
      <c r="O12" s="777" t="s">
        <v>711</v>
      </c>
      <c r="P12" s="860"/>
      <c r="Q12" s="812"/>
      <c r="R12" s="775"/>
      <c r="S12" s="777"/>
      <c r="T12" s="849"/>
      <c r="U12" s="812"/>
      <c r="V12" s="775"/>
      <c r="W12" s="777"/>
      <c r="X12" s="860"/>
      <c r="Y12" s="812"/>
      <c r="Z12" s="781"/>
      <c r="AB12" s="1391"/>
    </row>
    <row r="13" spans="1:28" ht="21" customHeight="1">
      <c r="A13" s="1523"/>
      <c r="B13" s="1593"/>
      <c r="C13" s="528" t="s">
        <v>48</v>
      </c>
      <c r="D13" s="54" t="s">
        <v>9</v>
      </c>
      <c r="E13" s="641">
        <v>600</v>
      </c>
      <c r="F13" s="738"/>
      <c r="G13" s="870" t="s">
        <v>116</v>
      </c>
      <c r="H13" s="824"/>
      <c r="I13" s="857"/>
      <c r="J13" s="775"/>
      <c r="K13" s="871" t="s">
        <v>116</v>
      </c>
      <c r="L13" s="872"/>
      <c r="M13" s="873"/>
      <c r="N13" s="775"/>
      <c r="O13" s="777"/>
      <c r="P13" s="860"/>
      <c r="Q13" s="812"/>
      <c r="R13" s="775"/>
      <c r="S13" s="777"/>
      <c r="T13" s="849"/>
      <c r="U13" s="812"/>
      <c r="V13" s="775"/>
      <c r="W13" s="777"/>
      <c r="X13" s="860"/>
      <c r="Y13" s="812"/>
      <c r="Z13" s="781"/>
      <c r="AB13" s="1391"/>
    </row>
    <row r="14" spans="1:28" ht="21" customHeight="1">
      <c r="A14" s="1523"/>
      <c r="B14" s="225" t="s">
        <v>263</v>
      </c>
      <c r="C14" s="528" t="s">
        <v>49</v>
      </c>
      <c r="D14" s="54" t="s">
        <v>11</v>
      </c>
      <c r="E14" s="641">
        <v>2150</v>
      </c>
      <c r="F14" s="738"/>
      <c r="G14" s="870" t="s">
        <v>116</v>
      </c>
      <c r="H14" s="824"/>
      <c r="I14" s="857"/>
      <c r="J14" s="775"/>
      <c r="K14" s="512" t="s">
        <v>300</v>
      </c>
      <c r="L14" s="717" t="s">
        <v>580</v>
      </c>
      <c r="M14" s="639"/>
      <c r="N14" s="420"/>
      <c r="O14" s="777"/>
      <c r="P14" s="860"/>
      <c r="Q14" s="812"/>
      <c r="R14" s="775"/>
      <c r="S14" s="777"/>
      <c r="T14" s="849"/>
      <c r="U14" s="812"/>
      <c r="V14" s="775"/>
      <c r="W14" s="777"/>
      <c r="X14" s="860"/>
      <c r="Y14" s="812"/>
      <c r="Z14" s="781"/>
      <c r="AB14" s="1391"/>
    </row>
    <row r="15" spans="1:28" ht="21" customHeight="1">
      <c r="A15" s="1523"/>
      <c r="B15" s="334" t="s">
        <v>259</v>
      </c>
      <c r="C15" s="535" t="s">
        <v>405</v>
      </c>
      <c r="D15" s="172" t="s">
        <v>9</v>
      </c>
      <c r="E15" s="643">
        <v>1400</v>
      </c>
      <c r="F15" s="742"/>
      <c r="G15" s="802"/>
      <c r="H15" s="789"/>
      <c r="I15" s="841"/>
      <c r="J15" s="720"/>
      <c r="K15" s="876"/>
      <c r="L15" s="872"/>
      <c r="M15" s="873"/>
      <c r="N15" s="101"/>
      <c r="O15" s="777"/>
      <c r="P15" s="860"/>
      <c r="Q15" s="812"/>
      <c r="R15" s="775"/>
      <c r="S15" s="777"/>
      <c r="T15" s="849"/>
      <c r="U15" s="812"/>
      <c r="V15" s="775"/>
      <c r="W15" s="777"/>
      <c r="X15" s="860"/>
      <c r="Y15" s="812"/>
      <c r="Z15" s="781"/>
      <c r="AA15" s="86"/>
      <c r="AB15" s="1391"/>
    </row>
    <row r="16" spans="1:28" ht="21" customHeight="1">
      <c r="A16" s="1522" t="s">
        <v>42</v>
      </c>
      <c r="B16" s="1520" t="s">
        <v>255</v>
      </c>
      <c r="C16" s="528" t="s">
        <v>546</v>
      </c>
      <c r="D16" s="54" t="s">
        <v>11</v>
      </c>
      <c r="E16" s="639">
        <v>950</v>
      </c>
      <c r="F16" s="493"/>
      <c r="G16" s="716" t="s">
        <v>583</v>
      </c>
      <c r="H16" s="717" t="s">
        <v>580</v>
      </c>
      <c r="I16" s="718"/>
      <c r="J16" s="495"/>
      <c r="K16" s="1437" t="s">
        <v>44</v>
      </c>
      <c r="L16" s="1589"/>
      <c r="M16" s="1584">
        <v>700</v>
      </c>
      <c r="N16" s="1601"/>
      <c r="O16" s="777"/>
      <c r="P16" s="860"/>
      <c r="Q16" s="812"/>
      <c r="R16" s="775"/>
      <c r="S16" s="777"/>
      <c r="T16" s="849"/>
      <c r="U16" s="812"/>
      <c r="V16" s="775"/>
      <c r="W16" s="777"/>
      <c r="X16" s="860"/>
      <c r="Y16" s="812"/>
      <c r="Z16" s="781"/>
      <c r="AB16" s="1391"/>
    </row>
    <row r="17" spans="1:28" ht="21" customHeight="1">
      <c r="A17" s="1522"/>
      <c r="B17" s="1520"/>
      <c r="C17" s="528" t="s">
        <v>547</v>
      </c>
      <c r="D17" s="54" t="s">
        <v>11</v>
      </c>
      <c r="E17" s="639">
        <v>2600</v>
      </c>
      <c r="F17" s="493"/>
      <c r="G17" s="716" t="s">
        <v>584</v>
      </c>
      <c r="H17" s="710" t="s">
        <v>580</v>
      </c>
      <c r="I17" s="718"/>
      <c r="J17" s="493"/>
      <c r="K17" s="1438"/>
      <c r="L17" s="1590"/>
      <c r="M17" s="1584"/>
      <c r="N17" s="1578"/>
      <c r="O17" s="777"/>
      <c r="P17" s="860"/>
      <c r="Q17" s="812"/>
      <c r="R17" s="775"/>
      <c r="S17" s="777"/>
      <c r="T17" s="849"/>
      <c r="U17" s="812"/>
      <c r="V17" s="775"/>
      <c r="W17" s="777"/>
      <c r="X17" s="860"/>
      <c r="Y17" s="812"/>
      <c r="Z17" s="781"/>
      <c r="AA17" s="89"/>
      <c r="AB17" s="1391"/>
    </row>
    <row r="18" spans="1:28" ht="21" customHeight="1">
      <c r="A18" s="1522"/>
      <c r="B18" s="1520"/>
      <c r="C18" s="528" t="s">
        <v>548</v>
      </c>
      <c r="D18" s="54" t="s">
        <v>11</v>
      </c>
      <c r="E18" s="639">
        <v>970</v>
      </c>
      <c r="F18" s="493"/>
      <c r="G18" s="716" t="s">
        <v>585</v>
      </c>
      <c r="H18" s="710" t="s">
        <v>580</v>
      </c>
      <c r="I18" s="718"/>
      <c r="J18" s="719"/>
      <c r="K18" s="1438"/>
      <c r="L18" s="1590"/>
      <c r="M18" s="1584"/>
      <c r="N18" s="1602"/>
      <c r="O18" s="777"/>
      <c r="P18" s="860"/>
      <c r="Q18" s="812"/>
      <c r="R18" s="775"/>
      <c r="S18" s="777"/>
      <c r="T18" s="849"/>
      <c r="U18" s="812"/>
      <c r="V18" s="775"/>
      <c r="W18" s="777"/>
      <c r="X18" s="860"/>
      <c r="Y18" s="812"/>
      <c r="Z18" s="781"/>
      <c r="AB18" s="1391"/>
    </row>
    <row r="19" spans="1:28" ht="21" customHeight="1">
      <c r="A19" s="1522"/>
      <c r="B19" s="1520"/>
      <c r="C19" s="528" t="s">
        <v>420</v>
      </c>
      <c r="D19" s="54" t="s">
        <v>9</v>
      </c>
      <c r="E19" s="639">
        <v>1600</v>
      </c>
      <c r="F19" s="493"/>
      <c r="G19" s="803" t="s">
        <v>116</v>
      </c>
      <c r="H19" s="881"/>
      <c r="I19" s="812"/>
      <c r="J19" s="582"/>
      <c r="K19" s="891" t="s">
        <v>116</v>
      </c>
      <c r="L19" s="892"/>
      <c r="M19" s="893"/>
      <c r="N19" s="894"/>
      <c r="O19" s="777"/>
      <c r="P19" s="860"/>
      <c r="Q19" s="838"/>
      <c r="R19" s="775"/>
      <c r="S19" s="777"/>
      <c r="T19" s="849"/>
      <c r="U19" s="812"/>
      <c r="V19" s="775"/>
      <c r="W19" s="777"/>
      <c r="X19" s="860"/>
      <c r="Y19" s="812"/>
      <c r="Z19" s="781"/>
      <c r="AB19" s="1391"/>
    </row>
    <row r="20" spans="1:28" ht="21" customHeight="1">
      <c r="A20" s="1522"/>
      <c r="B20" s="494" t="s">
        <v>45</v>
      </c>
      <c r="C20" s="537" t="s">
        <v>651</v>
      </c>
      <c r="D20" s="239" t="s">
        <v>11</v>
      </c>
      <c r="E20" s="644">
        <v>3250</v>
      </c>
      <c r="F20" s="495"/>
      <c r="G20" s="870" t="s">
        <v>116</v>
      </c>
      <c r="H20" s="881"/>
      <c r="I20" s="812"/>
      <c r="J20" s="582"/>
      <c r="K20" s="512" t="s">
        <v>46</v>
      </c>
      <c r="L20" s="538"/>
      <c r="M20" s="644">
        <v>600</v>
      </c>
      <c r="N20" s="500"/>
      <c r="O20" s="777"/>
      <c r="P20" s="860"/>
      <c r="Q20" s="812"/>
      <c r="R20" s="775"/>
      <c r="S20" s="777"/>
      <c r="T20" s="849"/>
      <c r="U20" s="812"/>
      <c r="V20" s="775"/>
      <c r="W20" s="777"/>
      <c r="X20" s="860"/>
      <c r="Y20" s="812"/>
      <c r="Z20" s="781"/>
      <c r="AB20" s="1391"/>
    </row>
    <row r="21" spans="1:28" ht="30" customHeight="1">
      <c r="A21" s="1511" t="s">
        <v>400</v>
      </c>
      <c r="B21" s="335"/>
      <c r="C21" s="539" t="s">
        <v>473</v>
      </c>
      <c r="D21" s="54" t="s">
        <v>11</v>
      </c>
      <c r="E21" s="645">
        <v>3500</v>
      </c>
      <c r="F21" s="493"/>
      <c r="G21" s="1105" t="s">
        <v>707</v>
      </c>
      <c r="H21" s="1106"/>
      <c r="I21" s="1181">
        <v>150</v>
      </c>
      <c r="J21" s="1108"/>
      <c r="K21" s="1614" t="s">
        <v>406</v>
      </c>
      <c r="L21" s="1611"/>
      <c r="M21" s="1584">
        <v>350</v>
      </c>
      <c r="N21" s="1577"/>
      <c r="O21" s="777"/>
      <c r="P21" s="860"/>
      <c r="Q21" s="812"/>
      <c r="R21" s="775"/>
      <c r="S21" s="877"/>
      <c r="T21" s="878"/>
      <c r="U21" s="879"/>
      <c r="V21" s="880"/>
      <c r="W21" s="877"/>
      <c r="X21" s="881"/>
      <c r="Y21" s="879"/>
      <c r="Z21" s="882"/>
      <c r="AB21" s="1391"/>
    </row>
    <row r="22" spans="1:28" ht="21" customHeight="1">
      <c r="A22" s="1587"/>
      <c r="B22" s="496"/>
      <c r="C22" s="540" t="s">
        <v>407</v>
      </c>
      <c r="D22" s="513" t="s">
        <v>11</v>
      </c>
      <c r="E22" s="646">
        <v>3350</v>
      </c>
      <c r="F22" s="741"/>
      <c r="G22" s="1105" t="s">
        <v>699</v>
      </c>
      <c r="H22" s="1106"/>
      <c r="I22" s="1181">
        <v>150</v>
      </c>
      <c r="J22" s="1107"/>
      <c r="K22" s="1615"/>
      <c r="L22" s="1612"/>
      <c r="M22" s="1586"/>
      <c r="N22" s="1578"/>
      <c r="O22" s="777"/>
      <c r="P22" s="860"/>
      <c r="Q22" s="812"/>
      <c r="R22" s="775"/>
      <c r="S22" s="877"/>
      <c r="T22" s="878"/>
      <c r="U22" s="879"/>
      <c r="V22" s="880"/>
      <c r="W22" s="877"/>
      <c r="X22" s="881"/>
      <c r="Y22" s="879"/>
      <c r="Z22" s="882"/>
      <c r="AA22" s="497"/>
      <c r="AB22" s="1391"/>
    </row>
    <row r="23" spans="1:28" ht="21" customHeight="1" thickBot="1">
      <c r="A23" s="1588"/>
      <c r="B23" s="498"/>
      <c r="C23" s="533" t="s">
        <v>471</v>
      </c>
      <c r="D23" s="252" t="s">
        <v>11</v>
      </c>
      <c r="E23" s="647">
        <v>1050</v>
      </c>
      <c r="F23" s="499"/>
      <c r="G23" s="1105" t="s">
        <v>700</v>
      </c>
      <c r="H23" s="1106"/>
      <c r="I23" s="1181">
        <v>50</v>
      </c>
      <c r="J23" s="1109"/>
      <c r="K23" s="1616"/>
      <c r="L23" s="1613"/>
      <c r="M23" s="1610"/>
      <c r="N23" s="1579"/>
      <c r="O23" s="883"/>
      <c r="P23" s="884"/>
      <c r="Q23" s="852"/>
      <c r="R23" s="853"/>
      <c r="S23" s="883"/>
      <c r="T23" s="885"/>
      <c r="U23" s="852"/>
      <c r="V23" s="886"/>
      <c r="W23" s="887"/>
      <c r="X23" s="888"/>
      <c r="Y23" s="889"/>
      <c r="Z23" s="890"/>
      <c r="AA23" s="497"/>
      <c r="AB23" s="1391"/>
    </row>
    <row r="24" spans="1:28" ht="21" customHeight="1" thickTop="1">
      <c r="A24" s="171" t="s">
        <v>195</v>
      </c>
      <c r="B24" s="254">
        <f>SUM(E24,I24,M24,Q24,U24,Y24)</f>
        <v>57720</v>
      </c>
      <c r="C24" s="171" t="s">
        <v>195</v>
      </c>
      <c r="D24" s="256"/>
      <c r="E24" s="289">
        <f>SUM(E7:E23)</f>
        <v>43920</v>
      </c>
      <c r="F24" s="357">
        <f>SUM(F7:F23)</f>
        <v>0</v>
      </c>
      <c r="G24" s="165" t="s">
        <v>195</v>
      </c>
      <c r="H24" s="1103"/>
      <c r="I24" s="1104">
        <f>SUM(I7:I23)</f>
        <v>2250</v>
      </c>
      <c r="J24" s="351">
        <f>SUM(J7:J23)</f>
        <v>0</v>
      </c>
      <c r="K24" s="167" t="s">
        <v>195</v>
      </c>
      <c r="L24" s="255"/>
      <c r="M24" s="289">
        <f>SUM(M7:M23)</f>
        <v>4850</v>
      </c>
      <c r="N24" s="351">
        <f>SUM(N7:N23)</f>
        <v>0</v>
      </c>
      <c r="O24" s="167"/>
      <c r="P24" s="255"/>
      <c r="Q24" s="289">
        <f>SUM(Q7:Q23)</f>
        <v>0</v>
      </c>
      <c r="R24" s="290">
        <f>SUM(R8:R23)</f>
        <v>0</v>
      </c>
      <c r="S24" s="171" t="s">
        <v>195</v>
      </c>
      <c r="T24" s="255"/>
      <c r="U24" s="289">
        <f>SUM(U7:U23)</f>
        <v>0</v>
      </c>
      <c r="V24" s="352">
        <f>SUM(V7:V23)</f>
        <v>0</v>
      </c>
      <c r="W24" s="167" t="s">
        <v>195</v>
      </c>
      <c r="X24" s="364"/>
      <c r="Y24" s="358">
        <f>SUM(Y7:Y23)</f>
        <v>6700</v>
      </c>
      <c r="Z24" s="352">
        <f>SUM(Z7:Z23)</f>
        <v>0</v>
      </c>
      <c r="AB24" s="1391"/>
    </row>
    <row r="25" spans="1:28" ht="12" customHeight="1">
      <c r="A25" s="42" t="s">
        <v>413</v>
      </c>
      <c r="B25" s="45"/>
      <c r="C25" s="49"/>
      <c r="D25" s="158"/>
      <c r="E25" s="49"/>
      <c r="F25" s="49"/>
      <c r="G25" s="49"/>
      <c r="H25" s="159"/>
      <c r="I25" s="49"/>
      <c r="J25" s="45"/>
      <c r="K25" s="49"/>
      <c r="L25" s="159"/>
      <c r="M25" s="49"/>
      <c r="N25" s="49"/>
      <c r="P25" s="159"/>
      <c r="S25" s="49"/>
      <c r="AB25" s="104"/>
    </row>
    <row r="26" spans="1:28" ht="12" customHeight="1">
      <c r="A26" s="42" t="s">
        <v>545</v>
      </c>
      <c r="B26" s="49"/>
      <c r="C26" s="49"/>
      <c r="D26" s="159"/>
      <c r="E26" s="49"/>
      <c r="F26" s="49"/>
      <c r="G26" s="49"/>
      <c r="H26" s="159"/>
      <c r="I26" s="49"/>
      <c r="J26" s="49"/>
      <c r="K26" s="49"/>
      <c r="L26" s="159"/>
      <c r="M26" s="42"/>
      <c r="N26" s="42" t="s">
        <v>691</v>
      </c>
      <c r="P26" s="159"/>
      <c r="R26" s="49"/>
      <c r="S26" s="505"/>
    </row>
    <row r="27" spans="1:28" ht="12" customHeight="1">
      <c r="A27" s="42" t="s">
        <v>663</v>
      </c>
      <c r="B27" s="49"/>
      <c r="C27" s="49"/>
      <c r="D27" s="159"/>
      <c r="E27" s="49"/>
      <c r="F27" s="49"/>
      <c r="G27" s="49"/>
      <c r="H27" s="159"/>
      <c r="I27" s="49"/>
      <c r="J27" s="49"/>
      <c r="K27" s="49"/>
      <c r="L27" s="159"/>
      <c r="M27" s="42"/>
      <c r="N27" s="42" t="s">
        <v>692</v>
      </c>
      <c r="P27" s="159"/>
    </row>
    <row r="28" spans="1:28" ht="12" customHeight="1">
      <c r="A28" s="42" t="s">
        <v>470</v>
      </c>
      <c r="B28" s="49"/>
      <c r="C28" s="49"/>
      <c r="D28" s="159"/>
      <c r="E28" s="491"/>
      <c r="F28" s="491"/>
      <c r="G28" s="49"/>
      <c r="H28" s="159"/>
      <c r="I28" s="491"/>
      <c r="J28" s="49"/>
      <c r="K28" s="49"/>
      <c r="L28" s="159"/>
      <c r="M28" s="42"/>
      <c r="N28" s="42" t="s">
        <v>272</v>
      </c>
      <c r="P28" s="159"/>
      <c r="R28" s="49"/>
      <c r="S28" s="49"/>
      <c r="W28" s="1056"/>
      <c r="X28" s="1056"/>
      <c r="Y28" s="1056"/>
      <c r="Z28" s="1056"/>
      <c r="AA28" s="1056"/>
      <c r="AB28" s="1056"/>
    </row>
    <row r="29" spans="1:28" ht="11.25" customHeight="1">
      <c r="A29" s="525" t="s">
        <v>526</v>
      </c>
      <c r="B29" s="49"/>
      <c r="C29" s="49"/>
      <c r="D29" s="159"/>
      <c r="E29" s="49"/>
      <c r="F29" s="49"/>
      <c r="G29" s="49"/>
      <c r="H29" s="159"/>
      <c r="I29" s="49"/>
      <c r="J29" s="49"/>
      <c r="K29" s="49"/>
      <c r="L29" s="159"/>
      <c r="M29" s="49"/>
      <c r="N29" s="1075" t="s">
        <v>652</v>
      </c>
      <c r="O29" s="1076"/>
      <c r="P29" s="1075"/>
      <c r="Q29" s="1075"/>
      <c r="R29" s="1075"/>
      <c r="S29" s="1075"/>
      <c r="T29" s="1076"/>
      <c r="U29" s="1076"/>
      <c r="V29" s="1074"/>
      <c r="W29" s="1218" t="s">
        <v>508</v>
      </c>
      <c r="X29" s="1604"/>
      <c r="Y29" s="1604"/>
      <c r="Z29" s="1604"/>
      <c r="AA29" s="1604"/>
      <c r="AB29" s="1604"/>
    </row>
    <row r="30" spans="1:28" ht="11.25" customHeight="1">
      <c r="A30" s="525"/>
      <c r="B30" s="49"/>
      <c r="C30" s="49"/>
      <c r="D30" s="159"/>
      <c r="E30" s="49"/>
      <c r="F30" s="49"/>
      <c r="G30" s="49"/>
      <c r="H30" s="159"/>
      <c r="I30" s="49"/>
      <c r="J30" s="49"/>
      <c r="K30" s="49"/>
      <c r="L30" s="159"/>
      <c r="M30" s="49"/>
      <c r="N30" s="1075" t="s">
        <v>653</v>
      </c>
      <c r="O30" s="1076"/>
      <c r="P30" s="1075"/>
      <c r="Q30" s="1075"/>
      <c r="R30" s="1075"/>
      <c r="S30" s="1075"/>
      <c r="T30" s="1076"/>
      <c r="U30" s="1076"/>
      <c r="V30" s="1074"/>
      <c r="W30" s="1604"/>
      <c r="X30" s="1604"/>
      <c r="Y30" s="1604"/>
      <c r="Z30" s="1604"/>
      <c r="AA30" s="1604"/>
      <c r="AB30" s="1604"/>
    </row>
    <row r="31" spans="1:28" ht="11.25" customHeight="1">
      <c r="A31" s="525" t="s">
        <v>522</v>
      </c>
      <c r="W31" s="1314" t="s">
        <v>550</v>
      </c>
      <c r="X31" s="1604"/>
      <c r="Y31" s="1604"/>
      <c r="Z31" s="1604"/>
      <c r="AA31" s="1604"/>
      <c r="AB31" s="1604"/>
    </row>
    <row r="32" spans="1:28" ht="11.25" customHeight="1">
      <c r="A32" s="525" t="s">
        <v>523</v>
      </c>
      <c r="W32" s="1314"/>
      <c r="X32" s="1314"/>
      <c r="Y32" s="1314"/>
      <c r="Z32" s="1314"/>
    </row>
    <row r="33" spans="2:2" ht="12" customHeight="1">
      <c r="B33" s="89"/>
    </row>
  </sheetData>
  <mergeCells count="67">
    <mergeCell ref="S5:U5"/>
    <mergeCell ref="T6:U6"/>
    <mergeCell ref="V4:Z5"/>
    <mergeCell ref="P4:R4"/>
    <mergeCell ref="S4:U4"/>
    <mergeCell ref="P5:R5"/>
    <mergeCell ref="N16:N18"/>
    <mergeCell ref="K16:K18"/>
    <mergeCell ref="W32:Z32"/>
    <mergeCell ref="H6:I6"/>
    <mergeCell ref="P6:Q6"/>
    <mergeCell ref="W29:AB30"/>
    <mergeCell ref="W31:AB31"/>
    <mergeCell ref="AB6:AB24"/>
    <mergeCell ref="Y7:Y8"/>
    <mergeCell ref="Z7:Z8"/>
    <mergeCell ref="N7:N8"/>
    <mergeCell ref="M21:M23"/>
    <mergeCell ref="L21:L23"/>
    <mergeCell ref="K21:K23"/>
    <mergeCell ref="W7:W8"/>
    <mergeCell ref="H5:J5"/>
    <mergeCell ref="K5:L5"/>
    <mergeCell ref="H7:H8"/>
    <mergeCell ref="D4:J4"/>
    <mergeCell ref="K4:L4"/>
    <mergeCell ref="D5:F5"/>
    <mergeCell ref="I7:I8"/>
    <mergeCell ref="L6:M6"/>
    <mergeCell ref="A1:B1"/>
    <mergeCell ref="P1:Q1"/>
    <mergeCell ref="H1:K1"/>
    <mergeCell ref="A3:B3"/>
    <mergeCell ref="D1:G1"/>
    <mergeCell ref="H2:K3"/>
    <mergeCell ref="C2:G3"/>
    <mergeCell ref="L1:M1"/>
    <mergeCell ref="N1:O1"/>
    <mergeCell ref="P2:Q3"/>
    <mergeCell ref="A16:A20"/>
    <mergeCell ref="A21:A23"/>
    <mergeCell ref="D6:E6"/>
    <mergeCell ref="A7:A15"/>
    <mergeCell ref="L16:L18"/>
    <mergeCell ref="K7:K8"/>
    <mergeCell ref="L7:L8"/>
    <mergeCell ref="J7:J8"/>
    <mergeCell ref="G7:G8"/>
    <mergeCell ref="B16:B19"/>
    <mergeCell ref="B9:B10"/>
    <mergeCell ref="B12:B13"/>
    <mergeCell ref="R1:R2"/>
    <mergeCell ref="X1:Z1"/>
    <mergeCell ref="V1:W1"/>
    <mergeCell ref="N21:N23"/>
    <mergeCell ref="X7:X8"/>
    <mergeCell ref="X2:Z2"/>
    <mergeCell ref="V2:W2"/>
    <mergeCell ref="V3:Z3"/>
    <mergeCell ref="X6:Y6"/>
    <mergeCell ref="S3:U3"/>
    <mergeCell ref="S1:U2"/>
    <mergeCell ref="L2:O3"/>
    <mergeCell ref="M16:M18"/>
    <mergeCell ref="M7:M8"/>
    <mergeCell ref="M5:O5"/>
    <mergeCell ref="M4:O4"/>
  </mergeCells>
  <phoneticPr fontId="3"/>
  <conditionalFormatting sqref="Z7 N9:N15 J7 N7 J9:J14 R7:R15 F7:F15 F24 Z24 V24 V8:V15">
    <cfRule type="expression" dxfId="44" priority="9" stopIfTrue="1">
      <formula>E7&lt;F7</formula>
    </cfRule>
  </conditionalFormatting>
  <conditionalFormatting sqref="Z10:Z15">
    <cfRule type="expression" dxfId="43" priority="10" stopIfTrue="1">
      <formula>Y17&lt;Z10</formula>
    </cfRule>
  </conditionalFormatting>
  <conditionalFormatting sqref="J25 R25 F25 N25 V25">
    <cfRule type="expression" dxfId="42" priority="8" stopIfTrue="1">
      <formula>E25&lt;F25</formula>
    </cfRule>
  </conditionalFormatting>
  <conditionalFormatting sqref="Z20 Z17 N16:N17 R16:R20 N20 F16:F20 V16:V20">
    <cfRule type="expression" dxfId="41" priority="6" stopIfTrue="1">
      <formula>E16&lt;F16</formula>
    </cfRule>
  </conditionalFormatting>
  <conditionalFormatting sqref="Z16">
    <cfRule type="expression" dxfId="40" priority="7" stopIfTrue="1">
      <formula>Y23&lt;Z16</formula>
    </cfRule>
  </conditionalFormatting>
  <conditionalFormatting sqref="Z21:Z23 J21 R21:R23 N21 F21 V21:V23">
    <cfRule type="expression" dxfId="39" priority="4" stopIfTrue="1">
      <formula>E21&lt;F21</formula>
    </cfRule>
  </conditionalFormatting>
  <conditionalFormatting sqref="F22:F23">
    <cfRule type="expression" dxfId="38" priority="5" stopIfTrue="1">
      <formula>E22&lt;F22</formula>
    </cfRule>
  </conditionalFormatting>
  <conditionalFormatting sqref="J15">
    <cfRule type="expression" dxfId="37" priority="3" stopIfTrue="1">
      <formula>I15&lt;J15</formula>
    </cfRule>
  </conditionalFormatting>
  <conditionalFormatting sqref="J16:J18">
    <cfRule type="expression" dxfId="36" priority="2" stopIfTrue="1">
      <formula>I16&lt;J16</formula>
    </cfRule>
  </conditionalFormatting>
  <conditionalFormatting sqref="V7">
    <cfRule type="expression" dxfId="35" priority="1" stopIfTrue="1">
      <formula>U7&lt;V7</formula>
    </cfRule>
  </conditionalFormatting>
  <dataValidations count="2">
    <dataValidation imeMode="off" allowBlank="1" showInputMessage="1" showErrorMessage="1" sqref="U24:V24 Y24:Z24 P2:Q3 D1:G1 Y7:Z8 N1:O1 E7:F24 I21:J21 M24:N24 M14:N14 M7:N8 I24:J24 I7:J8 H5:J5 D5:F5 V2:Z2 V4:Z5 S1:U3 M16:N18 M20:N21 U7:V7"/>
    <dataValidation imeMode="halfAlpha" allowBlank="1" showInputMessage="1" showErrorMessage="1" sqref="J15:J18"/>
  </dataValidations>
  <printOptions horizontalCentered="1"/>
  <pageMargins left="0.39370078740157483" right="0" top="0.39370078740157483" bottom="0" header="0.51181102362204722" footer="0.19685039370078741"/>
  <pageSetup paperSize="9" orientation="landscape" cellComments="asDisplayed" horizontalDpi="300" verticalDpi="300"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AB38"/>
  <sheetViews>
    <sheetView showGridLines="0" showZeros="0" zoomScale="95" zoomScaleNormal="95" workbookViewId="0">
      <selection activeCell="AA14" sqref="AA14"/>
    </sheetView>
  </sheetViews>
  <sheetFormatPr defaultRowHeight="11.25"/>
  <cols>
    <col min="1" max="1" width="5" style="85" customWidth="1"/>
    <col min="2" max="2" width="6.625" style="85" customWidth="1"/>
    <col min="3" max="3" width="6.75" style="85" customWidth="1"/>
    <col min="4" max="4" width="1.625" style="85" customWidth="1"/>
    <col min="5" max="5" width="6.125" style="85" customWidth="1"/>
    <col min="6" max="6" width="8.25" style="85" customWidth="1"/>
    <col min="7" max="7" width="5.625" style="85" customWidth="1"/>
    <col min="8" max="8" width="1.625" style="85" customWidth="1"/>
    <col min="9" max="9" width="6.125" style="85" customWidth="1"/>
    <col min="10" max="10" width="7.625" style="85" customWidth="1"/>
    <col min="11" max="11" width="5.625" style="85" customWidth="1"/>
    <col min="12" max="12" width="1.625" style="85" customWidth="1"/>
    <col min="13" max="13" width="6.125" style="85" customWidth="1"/>
    <col min="14" max="14" width="7.625" style="85" customWidth="1"/>
    <col min="15" max="15" width="5.625" style="85" customWidth="1"/>
    <col min="16" max="16" width="1.625" style="85" customWidth="1"/>
    <col min="17" max="17" width="6.125" style="85" customWidth="1"/>
    <col min="18" max="18" width="7.625" style="85" customWidth="1"/>
    <col min="19" max="19" width="5.625" style="85" customWidth="1"/>
    <col min="20" max="20" width="1.625" style="85" customWidth="1"/>
    <col min="21" max="21" width="6.125" style="85" customWidth="1"/>
    <col min="22" max="22" width="7.625" style="85" customWidth="1"/>
    <col min="23" max="23" width="5.625" style="85" customWidth="1"/>
    <col min="24" max="24" width="1.625" style="85" customWidth="1"/>
    <col min="25" max="25" width="6.125" style="85" customWidth="1"/>
    <col min="26" max="26" width="7.625" style="85" customWidth="1"/>
    <col min="27" max="27" width="0.5" style="85" customWidth="1"/>
    <col min="28" max="28" width="2.375" style="85" customWidth="1"/>
    <col min="29" max="29" width="3" style="85" customWidth="1"/>
    <col min="30" max="30" width="5.875" style="85" customWidth="1"/>
    <col min="31" max="31" width="3.375" style="85" customWidth="1"/>
    <col min="32" max="16384" width="9" style="85"/>
  </cols>
  <sheetData>
    <row r="1" spans="1:28" s="390" customFormat="1" ht="15" customHeight="1">
      <c r="A1" s="1503" t="str">
        <f>市内河!A1</f>
        <v>令和元年</v>
      </c>
      <c r="B1" s="1503"/>
      <c r="C1" s="1018" t="s">
        <v>241</v>
      </c>
      <c r="D1" s="1019"/>
      <c r="E1" s="1507">
        <f>市内河!$D$1</f>
        <v>0</v>
      </c>
      <c r="F1" s="1507"/>
      <c r="G1" s="1508"/>
      <c r="H1" s="1402" t="s">
        <v>254</v>
      </c>
      <c r="I1" s="1402"/>
      <c r="J1" s="1402"/>
      <c r="K1" s="1402"/>
      <c r="L1" s="1478" t="s">
        <v>382</v>
      </c>
      <c r="M1" s="1479"/>
      <c r="N1" s="1598">
        <f>市内河!$N$1</f>
        <v>0</v>
      </c>
      <c r="O1" s="1647"/>
      <c r="P1" s="1402" t="s">
        <v>383</v>
      </c>
      <c r="Q1" s="1402"/>
      <c r="R1" s="1335" t="s">
        <v>297</v>
      </c>
      <c r="S1" s="1322">
        <f>市内河!$R$1</f>
        <v>0</v>
      </c>
      <c r="T1" s="1365"/>
      <c r="U1" s="1473"/>
      <c r="V1" s="1410" t="s">
        <v>385</v>
      </c>
      <c r="W1" s="1333"/>
      <c r="X1" s="1333" t="s">
        <v>386</v>
      </c>
      <c r="Y1" s="1333"/>
      <c r="Z1" s="1333"/>
      <c r="AA1" s="389"/>
    </row>
    <row r="2" spans="1:28" s="390" customFormat="1" ht="17.100000000000001" customHeight="1">
      <c r="A2" s="1004">
        <f>市内河!A2</f>
        <v>43770</v>
      </c>
      <c r="B2" s="1005" t="s">
        <v>356</v>
      </c>
      <c r="C2" s="1341">
        <f>市内河!C2</f>
        <v>0</v>
      </c>
      <c r="D2" s="1342"/>
      <c r="E2" s="1342"/>
      <c r="F2" s="1342"/>
      <c r="G2" s="1342"/>
      <c r="H2" s="1342">
        <f>市内河!G2</f>
        <v>0</v>
      </c>
      <c r="I2" s="1342"/>
      <c r="J2" s="1342"/>
      <c r="K2" s="1342"/>
      <c r="L2" s="1362">
        <f>市内河!L2</f>
        <v>0</v>
      </c>
      <c r="M2" s="1362"/>
      <c r="N2" s="1362"/>
      <c r="O2" s="1362"/>
      <c r="P2" s="1369">
        <f>市内河!O2</f>
        <v>0</v>
      </c>
      <c r="Q2" s="1369"/>
      <c r="R2" s="1337"/>
      <c r="S2" s="1357"/>
      <c r="T2" s="1357"/>
      <c r="U2" s="1474"/>
      <c r="V2" s="1427">
        <f>市内河!U2</f>
        <v>0</v>
      </c>
      <c r="W2" s="1428"/>
      <c r="X2" s="1646">
        <f>市内河!W2</f>
        <v>0</v>
      </c>
      <c r="Y2" s="1646"/>
      <c r="Z2" s="1646"/>
      <c r="AA2" s="389"/>
      <c r="AB2" s="384"/>
    </row>
    <row r="3" spans="1:28" s="390" customFormat="1" ht="15" customHeight="1">
      <c r="A3" s="1340" t="s">
        <v>201</v>
      </c>
      <c r="B3" s="1340"/>
      <c r="C3" s="1343"/>
      <c r="D3" s="1344"/>
      <c r="E3" s="1344"/>
      <c r="F3" s="1344"/>
      <c r="G3" s="1344"/>
      <c r="H3" s="1344"/>
      <c r="I3" s="1344"/>
      <c r="J3" s="1344"/>
      <c r="K3" s="1506"/>
      <c r="L3" s="1362"/>
      <c r="M3" s="1362"/>
      <c r="N3" s="1362"/>
      <c r="O3" s="1362"/>
      <c r="P3" s="1369"/>
      <c r="Q3" s="1369"/>
      <c r="R3" s="1020" t="s">
        <v>103</v>
      </c>
      <c r="S3" s="1650">
        <f>SUM(F31,J31,N31,R31,V31,Z31)</f>
        <v>0</v>
      </c>
      <c r="T3" s="1651"/>
      <c r="U3" s="1651"/>
      <c r="V3" s="1402" t="s">
        <v>384</v>
      </c>
      <c r="W3" s="1402"/>
      <c r="X3" s="1402"/>
      <c r="Y3" s="1402"/>
      <c r="Z3" s="1421"/>
    </row>
    <row r="4" spans="1:28" s="390" customFormat="1" ht="15" customHeight="1">
      <c r="A4" s="1014"/>
      <c r="B4" s="1014"/>
      <c r="C4" s="1008" t="s">
        <v>274</v>
      </c>
      <c r="D4" s="1480">
        <f>市内河!D4</f>
        <v>0</v>
      </c>
      <c r="E4" s="1481"/>
      <c r="F4" s="1481"/>
      <c r="G4" s="1481"/>
      <c r="H4" s="1481"/>
      <c r="I4" s="1481"/>
      <c r="J4" s="1482"/>
      <c r="K4" s="1483" t="s">
        <v>118</v>
      </c>
      <c r="L4" s="1558"/>
      <c r="M4" s="1539">
        <f>市内河!N4</f>
        <v>0</v>
      </c>
      <c r="N4" s="1539"/>
      <c r="O4" s="1540"/>
      <c r="P4" s="1648" t="s">
        <v>353</v>
      </c>
      <c r="Q4" s="1655"/>
      <c r="R4" s="1649"/>
      <c r="S4" s="1648" t="s">
        <v>354</v>
      </c>
      <c r="T4" s="1649"/>
      <c r="U4" s="1649"/>
      <c r="V4" s="1380">
        <f>市内河!U4</f>
        <v>0</v>
      </c>
      <c r="W4" s="1422"/>
      <c r="X4" s="1422"/>
      <c r="Y4" s="1422"/>
      <c r="Z4" s="1423"/>
      <c r="AB4" s="386">
        <v>7</v>
      </c>
    </row>
    <row r="5" spans="1:28" s="390" customFormat="1" ht="15" customHeight="1">
      <c r="A5" s="1015"/>
      <c r="B5" s="1015"/>
      <c r="C5" s="1011" t="s">
        <v>346</v>
      </c>
      <c r="D5" s="1355">
        <f>市内河!D5</f>
        <v>0</v>
      </c>
      <c r="E5" s="1355"/>
      <c r="F5" s="1486"/>
      <c r="G5" s="1016" t="s">
        <v>360</v>
      </c>
      <c r="H5" s="1353">
        <f>市内河!H5</f>
        <v>0</v>
      </c>
      <c r="I5" s="1484"/>
      <c r="J5" s="1485"/>
      <c r="K5" s="1393" t="s">
        <v>119</v>
      </c>
      <c r="L5" s="1393"/>
      <c r="M5" s="1464">
        <f>市内河!N5</f>
        <v>0</v>
      </c>
      <c r="N5" s="1465"/>
      <c r="O5" s="1466"/>
      <c r="P5" s="1488"/>
      <c r="Q5" s="1489"/>
      <c r="R5" s="1490"/>
      <c r="S5" s="1429"/>
      <c r="T5" s="1491"/>
      <c r="U5" s="1491"/>
      <c r="V5" s="1380"/>
      <c r="W5" s="1425"/>
      <c r="X5" s="1425"/>
      <c r="Y5" s="1425"/>
      <c r="Z5" s="1423"/>
    </row>
    <row r="6" spans="1:28" ht="18" customHeight="1">
      <c r="A6" s="170" t="s">
        <v>2</v>
      </c>
      <c r="B6" s="169"/>
      <c r="C6" s="296" t="s">
        <v>193</v>
      </c>
      <c r="D6" s="1259" t="s">
        <v>3</v>
      </c>
      <c r="E6" s="1458"/>
      <c r="F6" s="349" t="s">
        <v>122</v>
      </c>
      <c r="G6" s="295" t="s">
        <v>337</v>
      </c>
      <c r="H6" s="1259" t="s">
        <v>3</v>
      </c>
      <c r="I6" s="1458"/>
      <c r="J6" s="349" t="s">
        <v>122</v>
      </c>
      <c r="K6" s="295" t="s">
        <v>338</v>
      </c>
      <c r="L6" s="1278" t="s">
        <v>3</v>
      </c>
      <c r="M6" s="1462"/>
      <c r="N6" s="349" t="s">
        <v>122</v>
      </c>
      <c r="O6" s="286" t="s">
        <v>340</v>
      </c>
      <c r="P6" s="1278" t="s">
        <v>3</v>
      </c>
      <c r="Q6" s="1462"/>
      <c r="R6" s="349" t="s">
        <v>122</v>
      </c>
      <c r="S6" s="286" t="s">
        <v>273</v>
      </c>
      <c r="T6" s="1278" t="s">
        <v>3</v>
      </c>
      <c r="U6" s="1462"/>
      <c r="V6" s="349" t="s">
        <v>122</v>
      </c>
      <c r="W6" s="295" t="s">
        <v>4</v>
      </c>
      <c r="X6" s="1259" t="s">
        <v>3</v>
      </c>
      <c r="Y6" s="1458"/>
      <c r="Z6" s="349" t="s">
        <v>122</v>
      </c>
      <c r="AB6" s="1391" t="s">
        <v>336</v>
      </c>
    </row>
    <row r="7" spans="1:28" ht="15.6" customHeight="1">
      <c r="A7" s="1659" t="s">
        <v>247</v>
      </c>
      <c r="B7" s="1657" t="s">
        <v>549</v>
      </c>
      <c r="C7" s="541" t="s">
        <v>202</v>
      </c>
      <c r="D7" s="54" t="s">
        <v>11</v>
      </c>
      <c r="E7" s="152">
        <v>2100</v>
      </c>
      <c r="F7" s="744"/>
      <c r="G7" s="1645" t="s">
        <v>107</v>
      </c>
      <c r="H7" s="1664"/>
      <c r="I7" s="1514">
        <v>1400</v>
      </c>
      <c r="J7" s="1623"/>
      <c r="K7" s="1645" t="s">
        <v>107</v>
      </c>
      <c r="L7" s="1641"/>
      <c r="M7" s="1514">
        <v>1700</v>
      </c>
      <c r="N7" s="1652"/>
      <c r="O7" s="1654" t="s">
        <v>107</v>
      </c>
      <c r="P7" s="690"/>
      <c r="Q7" s="724"/>
      <c r="R7" s="554"/>
      <c r="S7" s="1645" t="s">
        <v>107</v>
      </c>
      <c r="T7" s="1069"/>
      <c r="U7" s="1068"/>
      <c r="V7" s="1070"/>
      <c r="W7" s="1631" t="s">
        <v>370</v>
      </c>
      <c r="X7" s="1637"/>
      <c r="Y7" s="1634">
        <v>7200</v>
      </c>
      <c r="Z7" s="1642"/>
      <c r="AA7" s="87"/>
      <c r="AB7" s="1391"/>
    </row>
    <row r="8" spans="1:28" ht="15.6" customHeight="1">
      <c r="A8" s="1523"/>
      <c r="B8" s="1521"/>
      <c r="C8" s="541" t="s">
        <v>369</v>
      </c>
      <c r="D8" s="54" t="s">
        <v>11</v>
      </c>
      <c r="E8" s="152">
        <v>1900</v>
      </c>
      <c r="F8" s="744"/>
      <c r="G8" s="1454"/>
      <c r="H8" s="1664"/>
      <c r="I8" s="1515"/>
      <c r="J8" s="1662"/>
      <c r="K8" s="1454"/>
      <c r="L8" s="1641"/>
      <c r="M8" s="1515"/>
      <c r="N8" s="1653"/>
      <c r="O8" s="1454"/>
      <c r="P8" s="691"/>
      <c r="Q8" s="693"/>
      <c r="R8" s="998"/>
      <c r="S8" s="1454"/>
      <c r="T8" s="1067"/>
      <c r="U8" s="1072"/>
      <c r="V8" s="1071"/>
      <c r="W8" s="1632"/>
      <c r="X8" s="1638"/>
      <c r="Y8" s="1635"/>
      <c r="Z8" s="1643"/>
      <c r="AA8" s="87"/>
      <c r="AB8" s="1391"/>
    </row>
    <row r="9" spans="1:28" ht="15.6" customHeight="1">
      <c r="A9" s="1523"/>
      <c r="B9" s="1521"/>
      <c r="C9" s="541" t="s">
        <v>25</v>
      </c>
      <c r="D9" s="54" t="s">
        <v>11</v>
      </c>
      <c r="E9" s="152">
        <v>3000</v>
      </c>
      <c r="F9" s="744"/>
      <c r="G9" s="1454"/>
      <c r="H9" s="1664"/>
      <c r="I9" s="1515"/>
      <c r="J9" s="1662"/>
      <c r="K9" s="1454"/>
      <c r="L9" s="1641"/>
      <c r="M9" s="1515"/>
      <c r="N9" s="1653"/>
      <c r="O9" s="1454"/>
      <c r="P9" s="691"/>
      <c r="Q9" s="693"/>
      <c r="R9" s="998"/>
      <c r="S9" s="1454"/>
      <c r="T9" s="1067"/>
      <c r="U9" s="1072"/>
      <c r="V9" s="1071"/>
      <c r="W9" s="1632"/>
      <c r="X9" s="1638"/>
      <c r="Y9" s="1635"/>
      <c r="Z9" s="1643"/>
      <c r="AA9" s="86"/>
      <c r="AB9" s="1391"/>
    </row>
    <row r="10" spans="1:28" ht="15.6" customHeight="1">
      <c r="A10" s="1523"/>
      <c r="B10" s="1521"/>
      <c r="C10" s="541" t="s">
        <v>627</v>
      </c>
      <c r="D10" s="54" t="s">
        <v>11</v>
      </c>
      <c r="E10" s="152">
        <v>3400</v>
      </c>
      <c r="F10" s="744"/>
      <c r="G10" s="1454"/>
      <c r="H10" s="1664"/>
      <c r="I10" s="1515"/>
      <c r="J10" s="1662"/>
      <c r="K10" s="1454"/>
      <c r="L10" s="1641"/>
      <c r="M10" s="1515"/>
      <c r="N10" s="1653"/>
      <c r="O10" s="1454"/>
      <c r="P10" s="691"/>
      <c r="Q10" s="693"/>
      <c r="R10" s="998"/>
      <c r="S10" s="1454"/>
      <c r="T10" s="1067"/>
      <c r="U10" s="1072"/>
      <c r="V10" s="1071"/>
      <c r="W10" s="1632"/>
      <c r="X10" s="1638"/>
      <c r="Y10" s="1635"/>
      <c r="Z10" s="1643"/>
      <c r="AA10" s="87"/>
      <c r="AB10" s="1391"/>
    </row>
    <row r="11" spans="1:28" ht="15.6" customHeight="1">
      <c r="A11" s="1523"/>
      <c r="B11" s="1521"/>
      <c r="C11" s="541" t="s">
        <v>26</v>
      </c>
      <c r="D11" s="54" t="s">
        <v>11</v>
      </c>
      <c r="E11" s="152">
        <v>2750</v>
      </c>
      <c r="F11" s="744"/>
      <c r="G11" s="1454"/>
      <c r="H11" s="1664"/>
      <c r="I11" s="1515"/>
      <c r="J11" s="1662"/>
      <c r="K11" s="1454"/>
      <c r="L11" s="1641"/>
      <c r="M11" s="1515"/>
      <c r="N11" s="1653"/>
      <c r="O11" s="1454"/>
      <c r="P11" s="726" t="s">
        <v>580</v>
      </c>
      <c r="Q11" s="693"/>
      <c r="R11" s="998"/>
      <c r="S11" s="1454"/>
      <c r="T11" s="726" t="s">
        <v>648</v>
      </c>
      <c r="U11" s="1072"/>
      <c r="V11" s="1071"/>
      <c r="W11" s="1632"/>
      <c r="X11" s="1638"/>
      <c r="Y11" s="1635"/>
      <c r="Z11" s="1643"/>
      <c r="AA11" s="87"/>
      <c r="AB11" s="1391"/>
    </row>
    <row r="12" spans="1:28" ht="15.6" customHeight="1">
      <c r="A12" s="1523"/>
      <c r="B12" s="1521"/>
      <c r="C12" s="541" t="s">
        <v>628</v>
      </c>
      <c r="D12" s="54" t="s">
        <v>11</v>
      </c>
      <c r="E12" s="152">
        <v>3200</v>
      </c>
      <c r="F12" s="744"/>
      <c r="G12" s="1454"/>
      <c r="H12" s="1664"/>
      <c r="I12" s="1515"/>
      <c r="J12" s="1662"/>
      <c r="K12" s="1454"/>
      <c r="L12" s="1641"/>
      <c r="M12" s="1515"/>
      <c r="N12" s="1653"/>
      <c r="O12" s="1454"/>
      <c r="P12" s="691"/>
      <c r="Q12" s="693"/>
      <c r="R12" s="998"/>
      <c r="S12" s="1454"/>
      <c r="T12" s="1067"/>
      <c r="U12" s="1072"/>
      <c r="V12" s="1071"/>
      <c r="W12" s="1632"/>
      <c r="X12" s="1638"/>
      <c r="Y12" s="1635"/>
      <c r="Z12" s="1643"/>
      <c r="AA12" s="86"/>
      <c r="AB12" s="1391"/>
    </row>
    <row r="13" spans="1:28" ht="15.6" customHeight="1">
      <c r="A13" s="1523"/>
      <c r="B13" s="1521"/>
      <c r="C13" s="541" t="s">
        <v>27</v>
      </c>
      <c r="D13" s="54" t="s">
        <v>11</v>
      </c>
      <c r="E13" s="152">
        <v>2750</v>
      </c>
      <c r="F13" s="744"/>
      <c r="G13" s="1454"/>
      <c r="H13" s="1664"/>
      <c r="I13" s="1515"/>
      <c r="J13" s="1662"/>
      <c r="K13" s="1454"/>
      <c r="L13" s="1641"/>
      <c r="M13" s="1515"/>
      <c r="N13" s="1653"/>
      <c r="O13" s="1454"/>
      <c r="P13" s="691"/>
      <c r="Q13" s="693"/>
      <c r="R13" s="998"/>
      <c r="S13" s="1454"/>
      <c r="T13" s="1067"/>
      <c r="U13" s="1072"/>
      <c r="V13" s="1071"/>
      <c r="W13" s="1632"/>
      <c r="X13" s="1638"/>
      <c r="Y13" s="1635"/>
      <c r="Z13" s="1643"/>
      <c r="AB13" s="1391"/>
    </row>
    <row r="14" spans="1:28" ht="15.6" customHeight="1">
      <c r="A14" s="1523"/>
      <c r="B14" s="1521"/>
      <c r="C14" s="541" t="s">
        <v>414</v>
      </c>
      <c r="D14" s="54" t="s">
        <v>11</v>
      </c>
      <c r="E14" s="152">
        <v>1700</v>
      </c>
      <c r="F14" s="744"/>
      <c r="G14" s="1454"/>
      <c r="H14" s="1664"/>
      <c r="I14" s="1515"/>
      <c r="J14" s="1662"/>
      <c r="K14" s="1454"/>
      <c r="L14" s="1641"/>
      <c r="M14" s="1515"/>
      <c r="N14" s="1653"/>
      <c r="O14" s="1454"/>
      <c r="P14" s="691"/>
      <c r="Q14" s="693"/>
      <c r="R14" s="998"/>
      <c r="S14" s="1454"/>
      <c r="T14" s="1067"/>
      <c r="U14" s="1072"/>
      <c r="V14" s="1071"/>
      <c r="W14" s="1632"/>
      <c r="X14" s="1638"/>
      <c r="Y14" s="1635"/>
      <c r="Z14" s="1643"/>
      <c r="AB14" s="1391"/>
    </row>
    <row r="15" spans="1:28" ht="15.6" customHeight="1">
      <c r="A15" s="1523"/>
      <c r="B15" s="1521"/>
      <c r="C15" s="541" t="s">
        <v>629</v>
      </c>
      <c r="D15" s="54" t="s">
        <v>11</v>
      </c>
      <c r="E15" s="152">
        <v>1950</v>
      </c>
      <c r="F15" s="744"/>
      <c r="G15" s="1454"/>
      <c r="H15" s="1664"/>
      <c r="I15" s="1515"/>
      <c r="J15" s="1663"/>
      <c r="K15" s="1454"/>
      <c r="L15" s="1641"/>
      <c r="M15" s="1515"/>
      <c r="N15" s="1653"/>
      <c r="O15" s="1454"/>
      <c r="P15" s="692"/>
      <c r="Q15" s="725"/>
      <c r="R15" s="999"/>
      <c r="S15" s="1454"/>
      <c r="T15" s="1066"/>
      <c r="U15" s="1073"/>
      <c r="V15" s="999"/>
      <c r="W15" s="1632"/>
      <c r="X15" s="1638"/>
      <c r="Y15" s="1635"/>
      <c r="Z15" s="1643"/>
      <c r="AB15" s="1391"/>
    </row>
    <row r="16" spans="1:28" ht="15.6" customHeight="1">
      <c r="A16" s="1523"/>
      <c r="B16" s="1657" t="s">
        <v>249</v>
      </c>
      <c r="C16" s="541" t="s">
        <v>28</v>
      </c>
      <c r="D16" s="542" t="s">
        <v>11</v>
      </c>
      <c r="E16" s="152">
        <v>2000</v>
      </c>
      <c r="F16" s="744"/>
      <c r="G16" s="895" t="s">
        <v>116</v>
      </c>
      <c r="H16" s="896"/>
      <c r="I16" s="800"/>
      <c r="J16" s="473"/>
      <c r="K16" s="520" t="s">
        <v>390</v>
      </c>
      <c r="L16" s="1031" t="s">
        <v>601</v>
      </c>
      <c r="M16" s="518"/>
      <c r="N16" s="344"/>
      <c r="O16" s="783"/>
      <c r="P16" s="811"/>
      <c r="Q16" s="783"/>
      <c r="R16" s="907"/>
      <c r="S16" s="915"/>
      <c r="T16" s="916"/>
      <c r="U16" s="800"/>
      <c r="V16" s="907"/>
      <c r="W16" s="1632"/>
      <c r="X16" s="1638"/>
      <c r="Y16" s="1635"/>
      <c r="Z16" s="1643"/>
      <c r="AB16" s="1391"/>
    </row>
    <row r="17" spans="1:28" ht="15.6" customHeight="1">
      <c r="A17" s="1523"/>
      <c r="B17" s="1657"/>
      <c r="C17" s="541" t="s">
        <v>29</v>
      </c>
      <c r="D17" s="542" t="s">
        <v>9</v>
      </c>
      <c r="E17" s="152">
        <v>800</v>
      </c>
      <c r="F17" s="744"/>
      <c r="G17" s="897" t="s">
        <v>116</v>
      </c>
      <c r="H17" s="898"/>
      <c r="I17" s="783"/>
      <c r="J17" s="101"/>
      <c r="K17" s="905"/>
      <c r="L17" s="906"/>
      <c r="M17" s="783"/>
      <c r="N17" s="907"/>
      <c r="O17" s="783"/>
      <c r="P17" s="811"/>
      <c r="Q17" s="783"/>
      <c r="R17" s="907"/>
      <c r="S17" s="905"/>
      <c r="T17" s="811"/>
      <c r="U17" s="783"/>
      <c r="V17" s="907"/>
      <c r="W17" s="1632"/>
      <c r="X17" s="1638"/>
      <c r="Y17" s="1635"/>
      <c r="Z17" s="1643"/>
      <c r="AB17" s="1391"/>
    </row>
    <row r="18" spans="1:28" ht="15.6" customHeight="1">
      <c r="A18" s="1523"/>
      <c r="B18" s="1657"/>
      <c r="C18" s="541" t="s">
        <v>30</v>
      </c>
      <c r="D18" s="542" t="s">
        <v>9</v>
      </c>
      <c r="E18" s="152">
        <v>1100</v>
      </c>
      <c r="F18" s="744"/>
      <c r="G18" s="897" t="s">
        <v>116</v>
      </c>
      <c r="H18" s="898"/>
      <c r="I18" s="783"/>
      <c r="J18" s="101"/>
      <c r="K18" s="908"/>
      <c r="L18" s="906"/>
      <c r="M18" s="783"/>
      <c r="N18" s="907"/>
      <c r="O18" s="909"/>
      <c r="P18" s="811"/>
      <c r="Q18" s="783"/>
      <c r="R18" s="907"/>
      <c r="S18" s="908"/>
      <c r="T18" s="811"/>
      <c r="U18" s="783"/>
      <c r="V18" s="907"/>
      <c r="W18" s="1632"/>
      <c r="X18" s="1638"/>
      <c r="Y18" s="1635"/>
      <c r="Z18" s="1643"/>
      <c r="AB18" s="1391"/>
    </row>
    <row r="19" spans="1:28" ht="15.6" customHeight="1">
      <c r="A19" s="1523"/>
      <c r="B19" s="1657"/>
      <c r="C19" s="541" t="s">
        <v>31</v>
      </c>
      <c r="D19" s="542" t="s">
        <v>9</v>
      </c>
      <c r="E19" s="152">
        <v>1450</v>
      </c>
      <c r="F19" s="744"/>
      <c r="G19" s="897" t="s">
        <v>116</v>
      </c>
      <c r="H19" s="898"/>
      <c r="I19" s="783"/>
      <c r="J19" s="101"/>
      <c r="K19" s="905"/>
      <c r="L19" s="811"/>
      <c r="M19" s="783"/>
      <c r="N19" s="907"/>
      <c r="O19" s="783"/>
      <c r="P19" s="811"/>
      <c r="Q19" s="783"/>
      <c r="R19" s="907"/>
      <c r="S19" s="905"/>
      <c r="T19" s="811"/>
      <c r="U19" s="783"/>
      <c r="V19" s="907"/>
      <c r="W19" s="1632"/>
      <c r="X19" s="1638"/>
      <c r="Y19" s="1635"/>
      <c r="Z19" s="1643"/>
      <c r="AA19" s="90"/>
      <c r="AB19" s="1391"/>
    </row>
    <row r="20" spans="1:28" ht="15.6" customHeight="1">
      <c r="A20" s="1523"/>
      <c r="B20" s="1660"/>
      <c r="C20" s="517" t="s">
        <v>34</v>
      </c>
      <c r="D20" s="542" t="s">
        <v>9</v>
      </c>
      <c r="E20" s="152">
        <v>2050</v>
      </c>
      <c r="F20" s="744"/>
      <c r="G20" s="897" t="s">
        <v>116</v>
      </c>
      <c r="H20" s="898"/>
      <c r="I20" s="783"/>
      <c r="J20" s="101"/>
      <c r="K20" s="905"/>
      <c r="L20" s="811"/>
      <c r="M20" s="783"/>
      <c r="N20" s="907"/>
      <c r="O20" s="783"/>
      <c r="P20" s="811"/>
      <c r="Q20" s="783"/>
      <c r="R20" s="907"/>
      <c r="S20" s="910"/>
      <c r="T20" s="811"/>
      <c r="U20" s="783"/>
      <c r="V20" s="907"/>
      <c r="W20" s="1632"/>
      <c r="X20" s="1638"/>
      <c r="Y20" s="1635"/>
      <c r="Z20" s="1643"/>
      <c r="AA20" s="90"/>
      <c r="AB20" s="1629"/>
    </row>
    <row r="21" spans="1:28" ht="19.5" customHeight="1">
      <c r="A21" s="1523"/>
      <c r="B21" s="1661"/>
      <c r="C21" s="517" t="s">
        <v>301</v>
      </c>
      <c r="D21" s="542" t="s">
        <v>9</v>
      </c>
      <c r="E21" s="152">
        <v>900</v>
      </c>
      <c r="F21" s="744"/>
      <c r="G21" s="897"/>
      <c r="H21" s="899"/>
      <c r="I21" s="900"/>
      <c r="J21" s="101"/>
      <c r="K21" s="911"/>
      <c r="L21" s="906"/>
      <c r="M21" s="900"/>
      <c r="N21" s="907"/>
      <c r="O21" s="900"/>
      <c r="P21" s="906"/>
      <c r="Q21" s="900"/>
      <c r="R21" s="907"/>
      <c r="S21" s="911"/>
      <c r="T21" s="906"/>
      <c r="U21" s="900"/>
      <c r="V21" s="907"/>
      <c r="W21" s="1632"/>
      <c r="X21" s="1638"/>
      <c r="Y21" s="1635"/>
      <c r="Z21" s="1643"/>
      <c r="AB21" s="1629"/>
    </row>
    <row r="22" spans="1:28" ht="15.6" customHeight="1">
      <c r="A22" s="1523"/>
      <c r="B22" s="238" t="s">
        <v>388</v>
      </c>
      <c r="C22" s="528" t="s">
        <v>35</v>
      </c>
      <c r="D22" s="54" t="s">
        <v>9</v>
      </c>
      <c r="E22" s="152">
        <v>1600</v>
      </c>
      <c r="F22" s="744"/>
      <c r="G22" s="901" t="s">
        <v>116</v>
      </c>
      <c r="H22" s="902"/>
      <c r="I22" s="779"/>
      <c r="J22" s="101"/>
      <c r="K22" s="777"/>
      <c r="L22" s="778"/>
      <c r="M22" s="779"/>
      <c r="N22" s="907"/>
      <c r="O22" s="779"/>
      <c r="P22" s="778"/>
      <c r="Q22" s="779"/>
      <c r="R22" s="907"/>
      <c r="S22" s="777"/>
      <c r="T22" s="778"/>
      <c r="U22" s="779"/>
      <c r="V22" s="907"/>
      <c r="W22" s="1632"/>
      <c r="X22" s="1638"/>
      <c r="Y22" s="1635"/>
      <c r="Z22" s="1643"/>
      <c r="AB22" s="1629"/>
    </row>
    <row r="23" spans="1:28" ht="15.6" customHeight="1">
      <c r="A23" s="1523"/>
      <c r="B23" s="1520" t="s">
        <v>250</v>
      </c>
      <c r="C23" s="528" t="s">
        <v>38</v>
      </c>
      <c r="D23" s="54" t="s">
        <v>9</v>
      </c>
      <c r="E23" s="152">
        <v>400</v>
      </c>
      <c r="F23" s="744"/>
      <c r="G23" s="901"/>
      <c r="H23" s="902"/>
      <c r="I23" s="779"/>
      <c r="J23" s="101"/>
      <c r="K23" s="803" t="s">
        <v>116</v>
      </c>
      <c r="L23" s="778"/>
      <c r="M23" s="779"/>
      <c r="N23" s="912"/>
      <c r="O23" s="779"/>
      <c r="P23" s="778"/>
      <c r="Q23" s="779"/>
      <c r="R23" s="913"/>
      <c r="S23" s="777"/>
      <c r="T23" s="778"/>
      <c r="U23" s="779"/>
      <c r="V23" s="914"/>
      <c r="W23" s="1632"/>
      <c r="X23" s="1638"/>
      <c r="Y23" s="1635"/>
      <c r="Z23" s="1643"/>
      <c r="AB23" s="1630"/>
    </row>
    <row r="24" spans="1:28" ht="15.6" customHeight="1">
      <c r="A24" s="1523"/>
      <c r="B24" s="1520"/>
      <c r="C24" s="528" t="s">
        <v>39</v>
      </c>
      <c r="D24" s="54" t="s">
        <v>9</v>
      </c>
      <c r="E24" s="152">
        <v>400</v>
      </c>
      <c r="F24" s="744"/>
      <c r="G24" s="901" t="s">
        <v>116</v>
      </c>
      <c r="H24" s="902"/>
      <c r="I24" s="779"/>
      <c r="J24" s="101"/>
      <c r="K24" s="777"/>
      <c r="L24" s="778"/>
      <c r="M24" s="779"/>
      <c r="N24" s="912"/>
      <c r="O24" s="779"/>
      <c r="P24" s="778"/>
      <c r="Q24" s="779"/>
      <c r="R24" s="913"/>
      <c r="S24" s="777"/>
      <c r="T24" s="778"/>
      <c r="U24" s="779"/>
      <c r="V24" s="914"/>
      <c r="W24" s="1632"/>
      <c r="X24" s="1638"/>
      <c r="Y24" s="1635"/>
      <c r="Z24" s="1643"/>
      <c r="AB24" s="1630"/>
    </row>
    <row r="25" spans="1:28" ht="15.6" customHeight="1">
      <c r="A25" s="1523"/>
      <c r="B25" s="225" t="s">
        <v>389</v>
      </c>
      <c r="C25" s="1619" t="s">
        <v>472</v>
      </c>
      <c r="D25" s="1492" t="s">
        <v>11</v>
      </c>
      <c r="E25" s="1475">
        <v>1750</v>
      </c>
      <c r="F25" s="1623"/>
      <c r="G25" s="901" t="s">
        <v>116</v>
      </c>
      <c r="H25" s="902"/>
      <c r="I25" s="779"/>
      <c r="J25" s="101"/>
      <c r="K25" s="1627" t="s">
        <v>501</v>
      </c>
      <c r="L25" s="1640" t="s">
        <v>125</v>
      </c>
      <c r="M25" s="1515">
        <v>250</v>
      </c>
      <c r="N25" s="1625"/>
      <c r="O25" s="779"/>
      <c r="P25" s="778"/>
      <c r="Q25" s="779"/>
      <c r="R25" s="907"/>
      <c r="S25" s="777"/>
      <c r="T25" s="778"/>
      <c r="U25" s="779"/>
      <c r="V25" s="907"/>
      <c r="W25" s="1632"/>
      <c r="X25" s="1638"/>
      <c r="Y25" s="1635"/>
      <c r="Z25" s="1643"/>
      <c r="AB25" s="1630"/>
    </row>
    <row r="26" spans="1:28" ht="15.6" customHeight="1">
      <c r="A26" s="336" t="s">
        <v>36</v>
      </c>
      <c r="B26" s="225" t="s">
        <v>37</v>
      </c>
      <c r="C26" s="1620"/>
      <c r="D26" s="1621"/>
      <c r="E26" s="1622"/>
      <c r="F26" s="1624"/>
      <c r="G26" s="901" t="s">
        <v>116</v>
      </c>
      <c r="H26" s="902"/>
      <c r="I26" s="779"/>
      <c r="J26" s="101"/>
      <c r="K26" s="1628"/>
      <c r="L26" s="1641"/>
      <c r="M26" s="1515"/>
      <c r="N26" s="1626"/>
      <c r="O26" s="779"/>
      <c r="P26" s="778"/>
      <c r="Q26" s="779"/>
      <c r="R26" s="913"/>
      <c r="S26" s="777"/>
      <c r="T26" s="778"/>
      <c r="U26" s="779"/>
      <c r="V26" s="914"/>
      <c r="W26" s="1632"/>
      <c r="X26" s="1638"/>
      <c r="Y26" s="1635"/>
      <c r="Z26" s="1643"/>
      <c r="AB26" s="1630"/>
    </row>
    <row r="27" spans="1:28" ht="15.6" customHeight="1">
      <c r="A27" s="1522" t="s">
        <v>242</v>
      </c>
      <c r="B27" s="1657" t="s">
        <v>251</v>
      </c>
      <c r="C27" s="541" t="s">
        <v>32</v>
      </c>
      <c r="D27" s="542" t="s">
        <v>9</v>
      </c>
      <c r="E27" s="152">
        <v>1800</v>
      </c>
      <c r="F27" s="744"/>
      <c r="G27" s="901" t="s">
        <v>116</v>
      </c>
      <c r="H27" s="902"/>
      <c r="I27" s="779"/>
      <c r="J27" s="101"/>
      <c r="K27" s="905"/>
      <c r="L27" s="916"/>
      <c r="M27" s="800"/>
      <c r="N27" s="907"/>
      <c r="O27" s="779"/>
      <c r="P27" s="778"/>
      <c r="Q27" s="779"/>
      <c r="R27" s="913"/>
      <c r="S27" s="777"/>
      <c r="T27" s="778"/>
      <c r="U27" s="779"/>
      <c r="V27" s="914"/>
      <c r="W27" s="1632"/>
      <c r="X27" s="1638"/>
      <c r="Y27" s="1635"/>
      <c r="Z27" s="1643"/>
      <c r="AB27" s="1630"/>
    </row>
    <row r="28" spans="1:28" ht="15.6" customHeight="1">
      <c r="A28" s="1522"/>
      <c r="B28" s="1657"/>
      <c r="C28" s="541" t="s">
        <v>33</v>
      </c>
      <c r="D28" s="542" t="s">
        <v>9</v>
      </c>
      <c r="E28" s="152">
        <v>4500</v>
      </c>
      <c r="F28" s="744"/>
      <c r="G28" s="897"/>
      <c r="H28" s="898"/>
      <c r="I28" s="783"/>
      <c r="J28" s="101"/>
      <c r="K28" s="905"/>
      <c r="L28" s="811"/>
      <c r="M28" s="783"/>
      <c r="N28" s="907"/>
      <c r="O28" s="783"/>
      <c r="P28" s="811"/>
      <c r="Q28" s="783"/>
      <c r="R28" s="907"/>
      <c r="S28" s="905"/>
      <c r="T28" s="811"/>
      <c r="U28" s="783"/>
      <c r="V28" s="907"/>
      <c r="W28" s="1632"/>
      <c r="X28" s="1638"/>
      <c r="Y28" s="1635"/>
      <c r="Z28" s="1643"/>
      <c r="AB28" s="1630"/>
    </row>
    <row r="29" spans="1:28" ht="15.6" customHeight="1">
      <c r="A29" s="1522"/>
      <c r="B29" s="1657" t="s">
        <v>252</v>
      </c>
      <c r="C29" s="541" t="s">
        <v>633</v>
      </c>
      <c r="D29" s="542" t="s">
        <v>9</v>
      </c>
      <c r="E29" s="152">
        <v>1800</v>
      </c>
      <c r="F29" s="744"/>
      <c r="G29" s="897"/>
      <c r="H29" s="898"/>
      <c r="I29" s="783"/>
      <c r="J29" s="101"/>
      <c r="K29" s="905"/>
      <c r="L29" s="811"/>
      <c r="M29" s="783"/>
      <c r="N29" s="907"/>
      <c r="O29" s="783"/>
      <c r="P29" s="811"/>
      <c r="Q29" s="783"/>
      <c r="R29" s="907"/>
      <c r="S29" s="905"/>
      <c r="T29" s="811"/>
      <c r="U29" s="783"/>
      <c r="V29" s="907"/>
      <c r="W29" s="1632"/>
      <c r="X29" s="1638"/>
      <c r="Y29" s="1635"/>
      <c r="Z29" s="1643"/>
      <c r="AB29" s="1630"/>
    </row>
    <row r="30" spans="1:28" ht="15.6" customHeight="1" thickBot="1">
      <c r="A30" s="1656"/>
      <c r="B30" s="1658"/>
      <c r="C30" s="1049" t="s">
        <v>634</v>
      </c>
      <c r="D30" s="748"/>
      <c r="E30" s="557"/>
      <c r="F30" s="1048"/>
      <c r="G30" s="903"/>
      <c r="H30" s="904"/>
      <c r="I30" s="806"/>
      <c r="J30" s="474"/>
      <c r="K30" s="807"/>
      <c r="L30" s="805"/>
      <c r="M30" s="806"/>
      <c r="N30" s="917"/>
      <c r="O30" s="806"/>
      <c r="P30" s="805"/>
      <c r="Q30" s="806"/>
      <c r="R30" s="917"/>
      <c r="S30" s="807"/>
      <c r="T30" s="805"/>
      <c r="U30" s="806"/>
      <c r="V30" s="917"/>
      <c r="W30" s="1633"/>
      <c r="X30" s="1639"/>
      <c r="Y30" s="1636"/>
      <c r="Z30" s="1644"/>
      <c r="AB30" s="1630"/>
    </row>
    <row r="31" spans="1:28" ht="15.95" customHeight="1" thickTop="1">
      <c r="A31" s="171" t="s">
        <v>210</v>
      </c>
      <c r="B31" s="194">
        <f>SUM(E31,I31,M31,Q31,U31,Y31)</f>
        <v>53850</v>
      </c>
      <c r="C31" s="162" t="s">
        <v>24</v>
      </c>
      <c r="D31" s="163"/>
      <c r="E31" s="164">
        <f>SUM(E7:E30)</f>
        <v>43300</v>
      </c>
      <c r="F31" s="360">
        <f>SUM(F7:F30)</f>
        <v>0</v>
      </c>
      <c r="G31" s="165" t="s">
        <v>24</v>
      </c>
      <c r="H31" s="475"/>
      <c r="I31" s="166">
        <f>SUM(I7:I30)</f>
        <v>1400</v>
      </c>
      <c r="J31" s="361">
        <f>SUM(J7:J30)</f>
        <v>0</v>
      </c>
      <c r="K31" s="167" t="s">
        <v>211</v>
      </c>
      <c r="L31" s="168"/>
      <c r="M31" s="166">
        <f>SUM(M7:M30)</f>
        <v>1950</v>
      </c>
      <c r="N31" s="361">
        <f>SUM(N7:N30)</f>
        <v>0</v>
      </c>
      <c r="O31" s="167" t="s">
        <v>203</v>
      </c>
      <c r="P31" s="470"/>
      <c r="Q31" s="166">
        <f>SUM(Q7:Q30)</f>
        <v>0</v>
      </c>
      <c r="R31" s="362">
        <f>SUM(R7)</f>
        <v>0</v>
      </c>
      <c r="S31" s="167" t="s">
        <v>211</v>
      </c>
      <c r="T31" s="168"/>
      <c r="U31" s="166">
        <f>SUM(U7:U30)</f>
        <v>0</v>
      </c>
      <c r="V31" s="361">
        <f>SUM(V7:V30)</f>
        <v>0</v>
      </c>
      <c r="W31" s="167" t="s">
        <v>211</v>
      </c>
      <c r="X31" s="168"/>
      <c r="Y31" s="166">
        <f>SUM(Y7:Y30)</f>
        <v>7200</v>
      </c>
      <c r="Z31" s="361">
        <f>SUM(Z7:Z30)</f>
        <v>0</v>
      </c>
      <c r="AB31" s="1630"/>
    </row>
    <row r="32" spans="1:28" ht="4.5" customHeight="1">
      <c r="A32" s="173"/>
      <c r="B32" s="97"/>
      <c r="C32" s="173"/>
      <c r="D32" s="174"/>
      <c r="E32" s="154"/>
      <c r="F32" s="175"/>
      <c r="G32" s="173"/>
      <c r="H32" s="49"/>
      <c r="I32" s="176"/>
      <c r="J32" s="101"/>
      <c r="K32" s="173"/>
      <c r="L32" s="49"/>
      <c r="M32" s="176"/>
      <c r="N32" s="101"/>
      <c r="O32" s="173"/>
      <c r="Q32" s="177"/>
      <c r="R32" s="178"/>
      <c r="S32" s="173"/>
      <c r="T32" s="49"/>
      <c r="U32" s="176"/>
      <c r="V32" s="101"/>
      <c r="W32" s="173"/>
      <c r="X32" s="49"/>
      <c r="Y32" s="176"/>
      <c r="Z32" s="101"/>
      <c r="AB32" s="179"/>
    </row>
    <row r="33" spans="1:28" ht="12" customHeight="1">
      <c r="A33" s="42" t="s">
        <v>204</v>
      </c>
      <c r="B33" s="93"/>
      <c r="C33" s="93"/>
      <c r="D33" s="93"/>
      <c r="E33" s="93"/>
      <c r="F33" s="93"/>
      <c r="G33" s="93"/>
      <c r="H33" s="93"/>
      <c r="I33" s="42"/>
      <c r="J33" s="93"/>
      <c r="K33" s="42" t="s">
        <v>650</v>
      </c>
      <c r="L33" s="45"/>
      <c r="M33" s="45"/>
      <c r="N33" s="45"/>
      <c r="O33" s="45"/>
      <c r="P33" s="46"/>
      <c r="Q33" s="45"/>
      <c r="S33" s="48"/>
      <c r="T33" s="49"/>
      <c r="U33" s="49"/>
      <c r="V33" s="40"/>
      <c r="W33" s="26"/>
      <c r="X33" s="26"/>
      <c r="Y33" s="26"/>
      <c r="Z33" s="26"/>
      <c r="AA33" s="34"/>
      <c r="AB33" s="34"/>
    </row>
    <row r="34" spans="1:28" ht="12" customHeight="1">
      <c r="A34" s="42" t="s">
        <v>527</v>
      </c>
      <c r="B34" s="49"/>
      <c r="C34" s="49"/>
      <c r="D34" s="49"/>
      <c r="E34" s="49"/>
      <c r="F34" s="49"/>
      <c r="G34" s="49"/>
      <c r="H34" s="49"/>
      <c r="I34" s="42"/>
      <c r="J34" s="48"/>
      <c r="K34" s="48" t="s">
        <v>649</v>
      </c>
      <c r="L34" s="49"/>
      <c r="M34" s="49"/>
      <c r="N34" s="49"/>
      <c r="O34" s="49"/>
      <c r="P34" s="42"/>
      <c r="Q34" s="49"/>
      <c r="S34" s="48"/>
      <c r="T34" s="49"/>
      <c r="U34" s="49"/>
      <c r="W34" s="1218" t="s">
        <v>508</v>
      </c>
      <c r="X34" s="1604"/>
      <c r="Y34" s="1604"/>
      <c r="Z34" s="1604"/>
      <c r="AA34" s="1604"/>
      <c r="AB34" s="1604"/>
    </row>
    <row r="35" spans="1:28" ht="12" customHeight="1">
      <c r="A35" s="72" t="s">
        <v>500</v>
      </c>
      <c r="B35" s="93"/>
      <c r="C35" s="93"/>
      <c r="D35" s="93"/>
      <c r="E35" s="93"/>
      <c r="F35" s="93"/>
      <c r="G35" s="93"/>
      <c r="H35" s="93"/>
      <c r="I35" s="42"/>
      <c r="J35" s="49"/>
      <c r="K35" s="49" t="s">
        <v>335</v>
      </c>
      <c r="L35" s="49"/>
      <c r="M35" s="49"/>
      <c r="N35" s="49"/>
      <c r="O35" s="49"/>
      <c r="P35" s="42"/>
      <c r="Q35" s="49"/>
      <c r="R35" s="48"/>
      <c r="S35" s="48"/>
      <c r="T35" s="49"/>
      <c r="U35" s="49"/>
      <c r="W35" s="1604"/>
      <c r="X35" s="1604"/>
      <c r="Y35" s="1604"/>
      <c r="Z35" s="1604"/>
      <c r="AA35" s="1604"/>
      <c r="AB35" s="1604"/>
    </row>
    <row r="36" spans="1:28" ht="12" customHeight="1">
      <c r="A36" s="85" t="s">
        <v>664</v>
      </c>
      <c r="B36" s="93"/>
      <c r="C36" s="93"/>
      <c r="D36" s="93"/>
      <c r="E36" s="93"/>
      <c r="F36" s="93"/>
      <c r="G36" s="93"/>
      <c r="H36" s="93"/>
      <c r="J36" s="93"/>
      <c r="K36" s="42"/>
      <c r="L36" s="49"/>
      <c r="M36" s="49"/>
      <c r="N36" s="49"/>
      <c r="O36" s="49"/>
      <c r="P36" s="42"/>
      <c r="Q36" s="49"/>
      <c r="W36" s="1314" t="s">
        <v>550</v>
      </c>
      <c r="X36" s="1604"/>
      <c r="Y36" s="1604"/>
      <c r="Z36" s="1604"/>
      <c r="AA36" s="1604"/>
      <c r="AB36" s="1604"/>
    </row>
    <row r="37" spans="1:28" s="412" customFormat="1" ht="12" customHeight="1">
      <c r="A37" s="72" t="s">
        <v>522</v>
      </c>
    </row>
    <row r="38" spans="1:28" ht="12" customHeight="1">
      <c r="A38" s="42" t="s">
        <v>523</v>
      </c>
      <c r="AB38" s="412"/>
    </row>
  </sheetData>
  <mergeCells count="70">
    <mergeCell ref="V4:Z5"/>
    <mergeCell ref="V3:Z3"/>
    <mergeCell ref="S5:U5"/>
    <mergeCell ref="B23:B24"/>
    <mergeCell ref="A27:A30"/>
    <mergeCell ref="B27:B28"/>
    <mergeCell ref="B29:B30"/>
    <mergeCell ref="A7:A25"/>
    <mergeCell ref="B16:B19"/>
    <mergeCell ref="B7:B15"/>
    <mergeCell ref="B20:B21"/>
    <mergeCell ref="G7:G15"/>
    <mergeCell ref="K7:K15"/>
    <mergeCell ref="J7:J15"/>
    <mergeCell ref="H7:H15"/>
    <mergeCell ref="M7:M15"/>
    <mergeCell ref="I7:I15"/>
    <mergeCell ref="S4:U4"/>
    <mergeCell ref="S3:U3"/>
    <mergeCell ref="L7:L15"/>
    <mergeCell ref="N7:N15"/>
    <mergeCell ref="O7:O15"/>
    <mergeCell ref="H5:J5"/>
    <mergeCell ref="K5:L5"/>
    <mergeCell ref="M5:O5"/>
    <mergeCell ref="P5:R5"/>
    <mergeCell ref="D4:J4"/>
    <mergeCell ref="D5:F5"/>
    <mergeCell ref="P4:R4"/>
    <mergeCell ref="K4:L4"/>
    <mergeCell ref="M4:O4"/>
    <mergeCell ref="D6:E6"/>
    <mergeCell ref="A1:B1"/>
    <mergeCell ref="P1:Q1"/>
    <mergeCell ref="L1:M1"/>
    <mergeCell ref="A3:B3"/>
    <mergeCell ref="V1:W1"/>
    <mergeCell ref="S1:U2"/>
    <mergeCell ref="N1:O1"/>
    <mergeCell ref="V2:W2"/>
    <mergeCell ref="X1:Z1"/>
    <mergeCell ref="E1:G1"/>
    <mergeCell ref="H1:K1"/>
    <mergeCell ref="R1:R2"/>
    <mergeCell ref="C2:G3"/>
    <mergeCell ref="X2:Z2"/>
    <mergeCell ref="H2:K3"/>
    <mergeCell ref="L2:O3"/>
    <mergeCell ref="P2:Q3"/>
    <mergeCell ref="H6:I6"/>
    <mergeCell ref="L6:M6"/>
    <mergeCell ref="P6:Q6"/>
    <mergeCell ref="T6:U6"/>
    <mergeCell ref="X6:Y6"/>
    <mergeCell ref="W34:AB35"/>
    <mergeCell ref="W36:AB36"/>
    <mergeCell ref="C25:C26"/>
    <mergeCell ref="D25:D26"/>
    <mergeCell ref="E25:E26"/>
    <mergeCell ref="F25:F26"/>
    <mergeCell ref="N25:N26"/>
    <mergeCell ref="K25:K26"/>
    <mergeCell ref="AB6:AB31"/>
    <mergeCell ref="W7:W30"/>
    <mergeCell ref="Y7:Y30"/>
    <mergeCell ref="X7:X30"/>
    <mergeCell ref="L25:L26"/>
    <mergeCell ref="M25:M26"/>
    <mergeCell ref="Z7:Z30"/>
    <mergeCell ref="S7:S15"/>
  </mergeCells>
  <phoneticPr fontId="3"/>
  <conditionalFormatting sqref="N7 V7 R36 N16:N25 R16:R32 V16:V33 N27:N36 J36 F7:F25 J7:J33 Z31:Z33 F27:F33">
    <cfRule type="expression" dxfId="34" priority="5" stopIfTrue="1">
      <formula>E7&lt;F7</formula>
    </cfRule>
  </conditionalFormatting>
  <conditionalFormatting sqref="F35:F36">
    <cfRule type="expression" dxfId="33" priority="6" stopIfTrue="1">
      <formula>D35&lt;F35</formula>
    </cfRule>
  </conditionalFormatting>
  <conditionalFormatting sqref="Z7">
    <cfRule type="expression" dxfId="32" priority="3" stopIfTrue="1">
      <formula>Y7&lt;Z7</formula>
    </cfRule>
  </conditionalFormatting>
  <conditionalFormatting sqref="R7">
    <cfRule type="expression" dxfId="31" priority="2" stopIfTrue="1">
      <formula>Q7&lt;R7</formula>
    </cfRule>
  </conditionalFormatting>
  <conditionalFormatting sqref="E30">
    <cfRule type="expression" dxfId="30" priority="1" stopIfTrue="1">
      <formula>D30&lt;E30</formula>
    </cfRule>
  </conditionalFormatting>
  <dataValidations count="1">
    <dataValidation imeMode="off" allowBlank="1" showInputMessage="1" showErrorMessage="1" sqref="I31:J31 M25:N26 M31:N31 Q31:R31 U31:V31 Y31:Z31 P2:Q3 E1:G1 V2:Z2 V4:Z5 H5:J5 D5:F5 S1:U3 N1:O1 I7:J15 Y7:Z7 U7:V15 M7:N16 Q7:R15 E7:F25 E27:F29 E31:F31 D30:F30"/>
  </dataValidations>
  <printOptions horizontalCentered="1"/>
  <pageMargins left="0.39370078740157483" right="0" top="0.39370078740157483" bottom="0" header="0.51181102362204722" footer="0.19685039370078741"/>
  <pageSetup paperSize="9" orientation="landscape" horizontalDpi="4294967295" verticalDpi="300"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13</vt:i4>
      </vt:variant>
      <vt:variant>
        <vt:lpstr>名前付き一覧</vt:lpstr>
      </vt:variant>
      <vt:variant>
        <vt:i4>11</vt:i4>
      </vt:variant>
    </vt:vector>
  </HeadingPairs>
  <TitlesOfParts>
    <vt:vector size="24" baseType="lpstr">
      <vt:lpstr>表紙</vt:lpstr>
      <vt:lpstr>市・郡</vt:lpstr>
      <vt:lpstr>市内河</vt:lpstr>
      <vt:lpstr>市内朝・読・毎</vt:lpstr>
      <vt:lpstr>市内日・産</vt:lpstr>
      <vt:lpstr>近郊</vt:lpstr>
      <vt:lpstr>仙南</vt:lpstr>
      <vt:lpstr>大崎</vt:lpstr>
      <vt:lpstr>石巻</vt:lpstr>
      <vt:lpstr>栗原</vt:lpstr>
      <vt:lpstr>気仙沼</vt:lpstr>
      <vt:lpstr>市内近郊夕刊</vt:lpstr>
      <vt:lpstr>河北PP部数</vt:lpstr>
      <vt:lpstr>河北PP部数!Print_Area</vt:lpstr>
      <vt:lpstr>気仙沼!Print_Area</vt:lpstr>
      <vt:lpstr>近郊!Print_Area</vt:lpstr>
      <vt:lpstr>栗原!Print_Area</vt:lpstr>
      <vt:lpstr>市・郡!Print_Area</vt:lpstr>
      <vt:lpstr>市内河!Print_Area</vt:lpstr>
      <vt:lpstr>市内近郊夕刊!Print_Area</vt:lpstr>
      <vt:lpstr>市内朝・読・毎!Print_Area</vt:lpstr>
      <vt:lpstr>市内日・産!Print_Area</vt:lpstr>
      <vt:lpstr>石巻!Print_Area</vt:lpstr>
      <vt:lpstr>大崎!Print_Area</vt:lpstr>
    </vt:vector>
  </TitlesOfParts>
  <Company>株式会社河北折込センター</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東北折込広告協議会</dc:creator>
  <cp:lastModifiedBy>KORIYAMA</cp:lastModifiedBy>
  <cp:lastPrinted>2019-10-21T03:23:44Z</cp:lastPrinted>
  <dcterms:created xsi:type="dcterms:W3CDTF">1998-04-27T23:55:54Z</dcterms:created>
  <dcterms:modified xsi:type="dcterms:W3CDTF">2019-10-24T05:47:01Z</dcterms:modified>
</cp:coreProperties>
</file>